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20" activeTab="1"/>
  </bookViews>
  <sheets>
    <sheet name="2" sheetId="1" r:id="rId1"/>
    <sheet name="Załacznik nr 1" sheetId="2" r:id="rId2"/>
    <sheet name="Arkusz1" sheetId="3" state="hidden" r:id="rId3"/>
    <sheet name="drukowana 1 str" sheetId="4" state="hidden" r:id="rId4"/>
  </sheets>
  <definedNames>
    <definedName name="_xlnm.Print_Area" localSheetId="0">'2'!$A$1:$AZ$111</definedName>
    <definedName name="_xlnm.Print_Area" localSheetId="3">'drukowana 1 str'!$A$1:$K$40</definedName>
    <definedName name="_xlnm.Print_Area" localSheetId="1">'Załacznik nr 1'!$B$2:$G$108</definedName>
    <definedName name="Z_0E78DA11_37F0_495F_8AFF_017B79D1801F_.wvu.PrintArea" localSheetId="0" hidden="1">'2'!$A:$XFD</definedName>
    <definedName name="Z_0E78DA11_37F0_495F_8AFF_017B79D1801F_.wvu.PrintArea" localSheetId="3" hidden="1">'drukowana 1 str'!$A:$XFD</definedName>
    <definedName name="Z_0E78DA11_37F0_495F_8AFF_017B79D1801F_.wvu.PrintArea" localSheetId="1" hidden="1">'Załacznik nr 1'!$A:$XFD</definedName>
    <definedName name="Z_40BF7A3D_526B_4E5E_A7BA_29713399058C_.wvu.PrintArea" localSheetId="0" hidden="1">'2'!$A:$XFD</definedName>
    <definedName name="Z_40BF7A3D_526B_4E5E_A7BA_29713399058C_.wvu.PrintArea" localSheetId="3" hidden="1">'drukowana 1 str'!$A:$XFD</definedName>
    <definedName name="Z_40BF7A3D_526B_4E5E_A7BA_29713399058C_.wvu.PrintArea" localSheetId="1" hidden="1">'Załacznik nr 1'!$A:$XFD</definedName>
    <definedName name="Z_6C870B20_7DF5_11DA_8A0C_00C0CA12360B_.wvu.PrintArea" localSheetId="0" hidden="1">'2'!$A:$XFD</definedName>
    <definedName name="Z_6C870B20_7DF5_11DA_8A0C_00C0CA12360B_.wvu.PrintArea" localSheetId="3" hidden="1">'drukowana 1 str'!$A:$XFD</definedName>
    <definedName name="Z_6C870B20_7DF5_11DA_8A0C_00C0CA12360B_.wvu.PrintArea" localSheetId="1" hidden="1">'Załacznik nr 1'!$A:$XFD</definedName>
    <definedName name="Z_F8A5106B_907C_4F5E_89EF_AD865994933C_.wvu.PrintArea" localSheetId="0" hidden="1">'2'!$A:$XFD</definedName>
    <definedName name="Z_F8A5106B_907C_4F5E_89EF_AD865994933C_.wvu.PrintArea" localSheetId="3" hidden="1">'drukowana 1 str'!$A:$XFD</definedName>
    <definedName name="Z_F8A5106B_907C_4F5E_89EF_AD865994933C_.wvu.PrintArea" localSheetId="1" hidden="1">'Załacznik nr 1'!$A:$XFD</definedName>
  </definedNames>
  <calcPr fullCalcOnLoad="1"/>
</workbook>
</file>

<file path=xl/sharedStrings.xml><?xml version="1.0" encoding="utf-8"?>
<sst xmlns="http://schemas.openxmlformats.org/spreadsheetml/2006/main" count="769" uniqueCount="279">
  <si>
    <t>4.2.8</t>
  </si>
  <si>
    <t>4.5.11</t>
  </si>
  <si>
    <t>4.5.12</t>
  </si>
  <si>
    <t>4.5.13</t>
  </si>
  <si>
    <t>4.5.14</t>
  </si>
  <si>
    <t>4.5.15</t>
  </si>
  <si>
    <t>31.11.2018</t>
  </si>
  <si>
    <t>2.11.2.</t>
  </si>
  <si>
    <t>Emisja reklamy prasowej w gazecie Samo Zdrowie (1 wydanie, 1 strona A4)</t>
  </si>
  <si>
    <t>Emisja reklamy prasowej w gazecie Samo Zdrowie (1 wydanie, 1 strona)</t>
  </si>
  <si>
    <t>Lp.</t>
  </si>
  <si>
    <t>Zadanie</t>
  </si>
  <si>
    <t>ETAP IV</t>
  </si>
  <si>
    <t>ETAP V</t>
  </si>
  <si>
    <t>ETAP VI</t>
  </si>
  <si>
    <t xml:space="preserve"> </t>
  </si>
  <si>
    <t>Nr etapu</t>
  </si>
  <si>
    <t>Data rozpoczęcia realizacji etapu</t>
  </si>
  <si>
    <t>Data zakończenia realizacji etapu</t>
  </si>
  <si>
    <t>4.2</t>
  </si>
  <si>
    <t>5.1</t>
  </si>
  <si>
    <t>5.2</t>
  </si>
  <si>
    <t>Mierniki rzeczowe</t>
  </si>
  <si>
    <t>jedn. miary</t>
  </si>
  <si>
    <t>ilość (liczba)</t>
  </si>
  <si>
    <t>9. HARMONOGRAM PLANOWANEJ OPERACJI</t>
  </si>
  <si>
    <t>10. Podział operacji na etapy</t>
  </si>
  <si>
    <t>4.2.1</t>
  </si>
  <si>
    <t>5.1.1</t>
  </si>
  <si>
    <t>5.2.1</t>
  </si>
  <si>
    <t>PLAN FINANSOWY OPERACJI WRAZ Z ZESTAWIENIEM RZECZOWO - FINANSOWYM</t>
  </si>
  <si>
    <t>Data rozpoczęcia realizacji zadania</t>
  </si>
  <si>
    <t>Data zakończenia realizacji zadania</t>
  </si>
  <si>
    <t>Czas trwania zadania podany 
w dniach</t>
  </si>
  <si>
    <t>Czas trwania etapu podany 
w dniach</t>
  </si>
  <si>
    <r>
      <t>RZEM ETAP IV</t>
    </r>
    <r>
      <rPr>
        <sz val="10"/>
        <color indexed="8"/>
        <rFont val="Arial"/>
        <family val="2"/>
      </rPr>
      <t xml:space="preserve"> </t>
    </r>
  </si>
  <si>
    <t>31.05.2018</t>
  </si>
  <si>
    <t>01.06.2018</t>
  </si>
  <si>
    <t>31.08.2018</t>
  </si>
  <si>
    <t>01.09.2018</t>
  </si>
  <si>
    <t>30.11.2018</t>
  </si>
  <si>
    <t>01.12.2018</t>
  </si>
  <si>
    <t>31.12.2018</t>
  </si>
  <si>
    <t>01.01.2019</t>
  </si>
  <si>
    <t>01.04.2018</t>
  </si>
  <si>
    <t>31.07.2018</t>
  </si>
  <si>
    <t>01.08.2018</t>
  </si>
  <si>
    <t>IV (Czwarty)</t>
  </si>
  <si>
    <t>V (Piąty)</t>
  </si>
  <si>
    <t>VI (Szósty)</t>
  </si>
  <si>
    <t>Reklama w Internecie</t>
  </si>
  <si>
    <t>Emisja reklamy banerowej na portalu twojaslupca.pl</t>
  </si>
  <si>
    <t>Emisja reklamy banerowej na portalu nowypm.pl</t>
  </si>
  <si>
    <t>Reklama w prasie</t>
  </si>
  <si>
    <t>Emisja reklamy prasowej w gazecie Gazeta Olsztyńska (1 wydanie)</t>
  </si>
  <si>
    <t>Emisja reklamy prasowej w dodatku do Gazety Wyborczej: Katowice (1 wydanie)</t>
  </si>
  <si>
    <t>Udział w targach</t>
  </si>
  <si>
    <t>Pokazy</t>
  </si>
  <si>
    <t>Degustacje</t>
  </si>
  <si>
    <t>Publikacje</t>
  </si>
  <si>
    <t>Degustacje na świeżym powietrzu certyfikowanych produktów: masła i twarogów, podczas wydarzenia: Festiwalu Kultury Słowiańskiej i Cysterskiej w Lądzie nad Wartą</t>
  </si>
  <si>
    <t>Druk publikacji (B5, 50 stron, twarda oprawa, 2'000 sztuk)</t>
  </si>
  <si>
    <t>Inne kanały przekazu: media społecznościowe</t>
  </si>
  <si>
    <t>Emisja reklamy prasowej w gazecie Głos Słupcy (4 wydania)</t>
  </si>
  <si>
    <t>Emisja reklamy prasowej w Gazecie Wrocławskiej (1 wydanie)</t>
  </si>
  <si>
    <t>Emisja reklamy prasowej w gazecie Przegląd Mleczarski (1 wydanie)</t>
  </si>
  <si>
    <t>2.4.8</t>
  </si>
  <si>
    <t>Projekt i wykonanie zabudowy stoiska na targi Polagra Food w Poznaniu - Polska</t>
  </si>
  <si>
    <t>Projekt i wykonanie zabudowy stoiska na targi Mleko Expo w Warszawie - Polska</t>
  </si>
  <si>
    <t>Zakwaterowanie dla uczestników targów  Mleko Expo w Warszawie - Polska (4 osoby, 4 dni)</t>
  </si>
  <si>
    <t>Wyżywienie osób biorących udział w targach  Mleko Expo w Warszawie - Polska (4 osoby, 4 dni)</t>
  </si>
  <si>
    <t>30.09.2018</t>
  </si>
  <si>
    <t>3.4.10</t>
  </si>
  <si>
    <t>3.4.11</t>
  </si>
  <si>
    <t>Zakwaterowanie dla uczestników targów Grune Woche w Berlinie - Niemcy (5 osób, 10 dni)</t>
  </si>
  <si>
    <t>Wyżywienie osób biorących udział w targach Grune Woche w Berlinie - Niemcy (5 osób, 10 dni)</t>
  </si>
  <si>
    <t>3.7.4</t>
  </si>
  <si>
    <t>30.04.2018</t>
  </si>
  <si>
    <t>30.06.2018</t>
  </si>
  <si>
    <t>01.05.2018</t>
  </si>
  <si>
    <t>01.07.2018</t>
  </si>
  <si>
    <t>4.2.2</t>
  </si>
  <si>
    <t>4.2.3</t>
  </si>
  <si>
    <t>4.2.4</t>
  </si>
  <si>
    <t>4.2.5</t>
  </si>
  <si>
    <t>4.2.6</t>
  </si>
  <si>
    <t>4.2.7</t>
  </si>
  <si>
    <t>4.3</t>
  </si>
  <si>
    <t>4.3.1</t>
  </si>
  <si>
    <t>4.4.1</t>
  </si>
  <si>
    <t>4.5</t>
  </si>
  <si>
    <t>Degustacje certyfikowanych produktów: masła i twarogów, w punktach sprzedaży: Hala Banacha Warszawa</t>
  </si>
  <si>
    <t>Degustacje certyfikowanych produktów: masła i twarogów, w punktach sprzedaży: Sieć Gildia Warszawa</t>
  </si>
  <si>
    <t>Degustacje certyfikowanych produktów: masła i twarogów, w punktach sprzedaży: Ekoser Gdańsk</t>
  </si>
  <si>
    <t>Degustacje certyfikowanych produktów: masła i twarogów, w punktach sprzedaży: Intermarche Słupce</t>
  </si>
  <si>
    <t>4.5.1</t>
  </si>
  <si>
    <t>4.5.2</t>
  </si>
  <si>
    <t>4.5.3</t>
  </si>
  <si>
    <t>4.5.4</t>
  </si>
  <si>
    <t>4.5.5</t>
  </si>
  <si>
    <t>4.5.6</t>
  </si>
  <si>
    <t>4.5.7</t>
  </si>
  <si>
    <t>4.6</t>
  </si>
  <si>
    <t>4.6.1</t>
  </si>
  <si>
    <t>4.6.2</t>
  </si>
  <si>
    <t>5.1.2</t>
  </si>
  <si>
    <t>5.2.2</t>
  </si>
  <si>
    <t>5.2.3</t>
  </si>
  <si>
    <t>5.2.4</t>
  </si>
  <si>
    <t>5.2.5</t>
  </si>
  <si>
    <t>5.2.6</t>
  </si>
  <si>
    <t>5.2.7</t>
  </si>
  <si>
    <t>01.10.2018</t>
  </si>
  <si>
    <t>31.10.2018</t>
  </si>
  <si>
    <t>01.11.2018</t>
  </si>
  <si>
    <t>5.3</t>
  </si>
  <si>
    <t>5.3.1</t>
  </si>
  <si>
    <t>5.3.2</t>
  </si>
  <si>
    <t>5.3.3</t>
  </si>
  <si>
    <t>5.3.4</t>
  </si>
  <si>
    <t>5.4</t>
  </si>
  <si>
    <t>5.4.1</t>
  </si>
  <si>
    <t>5.2.8</t>
  </si>
  <si>
    <t>5.6</t>
  </si>
  <si>
    <t>5.6.1</t>
  </si>
  <si>
    <t>5.6.2</t>
  </si>
  <si>
    <t>31.01.2019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</si>
  <si>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</si>
  <si>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</si>
  <si>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</si>
  <si>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</si>
  <si>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</si>
  <si>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</si>
  <si>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</si>
  <si>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</si>
  <si>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</si>
  <si>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6.4</t>
  </si>
  <si>
    <t>6.4.1</t>
  </si>
  <si>
    <t>6.4.2</t>
  </si>
  <si>
    <t>6.4.3</t>
  </si>
  <si>
    <t>6.4.4</t>
  </si>
  <si>
    <t>6.4.5</t>
  </si>
  <si>
    <t>6.4.6</t>
  </si>
  <si>
    <t>01.02.2019</t>
  </si>
  <si>
    <t>28.02.2019</t>
  </si>
  <si>
    <t>01.12.2019</t>
  </si>
  <si>
    <t>6.6</t>
  </si>
  <si>
    <t>6.6.1</t>
  </si>
  <si>
    <t>6.6.2</t>
  </si>
  <si>
    <t>6.6.3</t>
  </si>
  <si>
    <t>6.6.4</t>
  </si>
  <si>
    <t>sztuk</t>
  </si>
  <si>
    <t>miesięcy</t>
  </si>
  <si>
    <t>km</t>
  </si>
  <si>
    <t>dni</t>
  </si>
  <si>
    <t>m2</t>
  </si>
  <si>
    <t>II konkurs na Facebooku (w tym przygotowanie regulaminu przez prawnika dla wszystkich konkursów na Facebooku, przeprowadzenie konkursu, wyłonienie 10 zwycięzców, wysyłka nagród, publiczne podsumowanie konkursu)</t>
  </si>
  <si>
    <t>Inny kanał przekazu: ambasador marki</t>
  </si>
  <si>
    <t>Wykorzystanie wizerunku ambasadora marki do reklamy zewnętrzenej typu outdoor, banerów reklamowych, plakatów, ulotek, reklamy w Internecie, reklam typu digital.</t>
  </si>
  <si>
    <t>Wzmianki o certyfikowanych produktach w social mediach ambasodora marki (Instagram)</t>
  </si>
  <si>
    <t>4.6.3</t>
  </si>
  <si>
    <t>Degustacje na świeżym powietrzu certyfikowanych produktów: masła i twarogów, podczas wydarzenia: "Live Cooking" w Słupca</t>
  </si>
  <si>
    <t>Przygotowanie infrastruktury, nagłośnienia, brandingu do wykorzystania podczas degustacji na świeżym powietrzu podczas wydarzenia: "Live Cooking" w Słupca</t>
  </si>
  <si>
    <t>4.5.8</t>
  </si>
  <si>
    <t>Honorarium ambasadora marki za udział w degustacji na świeżym powietrzu podczas wydarzenia: "Live Cooking" w Słupca</t>
  </si>
  <si>
    <t>4.5.9</t>
  </si>
  <si>
    <t>Degustacja na świeżym powietrzu certyfikowanych produktów: masła i twarogów, podczas wydarzenia: Spotkania z Folklorem w Słupcy</t>
  </si>
  <si>
    <t>4.5.10</t>
  </si>
  <si>
    <t>Kalendarze B5 książkowe na 2019 r. z projektem graficznym i oznakowaniem</t>
  </si>
  <si>
    <t>Kalendarze trójdzielne na 2019 r.z projektem graficznym i wykonaniem</t>
  </si>
  <si>
    <t>Zakwaterowanie dla uczestników targów  Polagra Food w Poznaniu - Polska (3 osoby, 5 dni)</t>
  </si>
  <si>
    <t>Wyżywienie osób biorących udział w targach  Polagra Food w Poznaniu - Polska (3 osoby, 5 dni)</t>
  </si>
  <si>
    <t>Transport osób na targi  Polagra Food w Poznaniu - Polska (3 osoby, samochód osobowy o poj. silnika powyżej 900 cm3)</t>
  </si>
  <si>
    <t>Udział w targach  Polagra Food w Poznaniu - Polska: zakup powierzchni wystawienniczej 20 m2 wraz z opłatą rejestracyjną, pakietem reklamowym, ubezpieczeniem, sprzątaniem, rozliczeniem energii elektrycznej, innymi opłatami manipulacyjno - składkowymi wymaganymi przez organizatorów)</t>
  </si>
  <si>
    <t>Udział w targach  Mleko Expo w Warszawie - Polska: zakup powierzchni wystawienniczej 20 m2 wraz z opłatą rejestracyjną, pakietem reklamowym, ubezpieczeniem, sprzątaniem, rozliczeniem energii elektrycznej, innymi opłatami manipulacyjno - składkowymi wymaganymi przez organizatorów)</t>
  </si>
  <si>
    <t>Udział w targach  Polagra Food w Poznaniu - Polska:zakup powierzchni wystawienniczej 20 m2 wraz z opłatą rejestracyjną, pakietem reklamowym, ubezpieczeniem, sprzątaniem, rozliczeniem energii elektrycznej, innymi opłatami manipulacyjno - składkowymi wymaganymi przez organizatorów)</t>
  </si>
  <si>
    <t>Udział w targach  Mleko Expo w Warszawie - Polska:zakup powierzchni wystawienniczej 20 m2 wraz z opłatą rejestracyjną, pakietem reklamowym, ubezpieczeniem, sprzątaniem, rozliczeniem energii elektrycznej, innymi opłatami manipulacyjno - składkowymi wymaganymi przez organizatorów)</t>
  </si>
  <si>
    <t>Emisja reklamy prasowej w stołecznym dodatku do Gazety Wyborczej (2 wydania)</t>
  </si>
  <si>
    <t>Agencja Qlture Events</t>
  </si>
  <si>
    <t>Kampania w mediach społecznościowych - Facebook (2 posty tygodniowo dot. Informacji związanych z certyfikowanymi produktami plus płatne reklamy dla nich o zasięgu min. 9'000 odsłon)</t>
  </si>
  <si>
    <t>Wyżywienie osób biorących udział w targach Smaki Regionów w Poznaniu - Polska (4 osoby, 4 dni)</t>
  </si>
  <si>
    <t>Zakwaterowanie dla organizatorów degustacji Ogólnopolskie Święto Sera - Festiwal Serów i Twarogów (4 osoby, 3 dni)</t>
  </si>
  <si>
    <t>Degustacje certyfikowanych produktów: masła i twarogów, w punktach sprzedaży: Społem Parga Płd. Warszawa</t>
  </si>
  <si>
    <t>F.U.H. SZMYDT Agencja Reklamowa</t>
  </si>
  <si>
    <t>Rozporządzenie Ministra Pracy i Polityki Społecznej z dnia 5 lutego 2013 roku w sprawie należności przysługujących pracownikowi zatrudnionemu w państwowej lub samorządowej jednostce sfery budżetowej z tytułu podróży służbowej (Dz. U. z 2013 poz. 167)</t>
  </si>
  <si>
    <t>Rozporządzenie Ministra Rolnictwa i Rozwoju Wsi z dnia 7 lipca 2016 r. Poz. 1080</t>
  </si>
  <si>
    <t>4.7</t>
  </si>
  <si>
    <t>4.7.1</t>
  </si>
  <si>
    <t>5.6.3</t>
  </si>
  <si>
    <t>5.8</t>
  </si>
  <si>
    <t>5.8.1</t>
  </si>
  <si>
    <t>Transport osóbna degustacji Ogólnopolskie Święto Sera - Festiwal Serów i Twarogów (4 osoby, 3 dni)</t>
  </si>
  <si>
    <t xml:space="preserve">Transport samochodowy produktów certyfikowanych do degustacji podczas Festiwalu Serów i Twarogów </t>
  </si>
  <si>
    <t>4.4</t>
  </si>
  <si>
    <t>Pokaz gotowania ambasodora marki transmitowany na żywo w Internecie (streaming live na YouTube) - 3 z 3</t>
  </si>
  <si>
    <t>Marketing bezpośredni: gadżety reklamowe wykorzystywane podczas targów, pokazów, degustacji, marketingu bezpośredniego i innych działań marketingowo - informacyjnych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</si>
  <si>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</si>
  <si>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</si>
  <si>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</si>
  <si>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</si>
  <si>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</si>
  <si>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</si>
  <si>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</si>
  <si>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</si>
  <si>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</si>
  <si>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</si>
  <si>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5.4.12</t>
  </si>
  <si>
    <t>5.4.13</t>
  </si>
  <si>
    <t>5.4.14</t>
  </si>
  <si>
    <t>5.4.15</t>
  </si>
  <si>
    <t>5.4.16</t>
  </si>
  <si>
    <t>5.4.17</t>
  </si>
  <si>
    <t>5.4.18</t>
  </si>
  <si>
    <t>5.4.19</t>
  </si>
  <si>
    <t>5.4.20</t>
  </si>
  <si>
    <t>5.6.4</t>
  </si>
  <si>
    <t>5.6.5</t>
  </si>
  <si>
    <t>5.6.6</t>
  </si>
  <si>
    <t>5.6.7</t>
  </si>
  <si>
    <t>5.6.8</t>
  </si>
  <si>
    <t>5.6.9</t>
  </si>
  <si>
    <t>5.6.10</t>
  </si>
  <si>
    <t>Transport samochodowy produktów certyfikowanych do degustacji podczas targów (160 km)</t>
  </si>
  <si>
    <t>Transport osób na targi  Mleko Expo w Warszawie - Polska (4 osoby, samochód osobowy o poj. silnika powyżej 900 cm3, 520 km)</t>
  </si>
  <si>
    <t>Transport samochodowy produktów certyfikowanych do degustacji podczas targów (520 km)</t>
  </si>
  <si>
    <t>Transport osób na degustacji Ogólnopolskie Święto Sera - Festiwal Serów i Twarogów (4 osoby, 3 dni, 580 km)</t>
  </si>
  <si>
    <t xml:space="preserve">Transport samochodowy produktów certyfikowanych do degustacji podczas Festiwalu Serów i Twarogów (580 km) </t>
  </si>
  <si>
    <t>Transport osób na targi Grune Woche w Berlinie - Niemcy (5 osób, 2 samochody osobowe o poj. nie przewyższającej 900 cm3, 700 km)</t>
  </si>
  <si>
    <t>Transport towarów na targi Grune Woche w Berlinie - Niemcy (samochód osobowy o poj. silnika powyżej 900 cm3, 700 km)</t>
  </si>
  <si>
    <t>Emisja reklamy prasowej w gazecie Gazeta Olsztyńska (1 wydanie, 16 modułów)</t>
  </si>
  <si>
    <t>Emisja reklamy prasowej w dodatku do Gazety Wyborczej: Katowice (1 wydanie, 6 modułów)</t>
  </si>
  <si>
    <t>Emisja reklamy prasowej w gazecie Przegląd Mleczarski (1 wydanie, 1/2 strony A4)</t>
  </si>
  <si>
    <t>Emisja reklamy prasowej w gazecie Przegląd Mleczarski (1 wydanie, 1/2 str. A4)</t>
  </si>
  <si>
    <t>Emisja reklamy prasowej w gazecie Poradnik Domowy (1 wydanie, 1/2 strony A4)</t>
  </si>
  <si>
    <t>Emisja reklamy prasowej w gazecie Świat Kobiety (1 wydanie, 1/2 strony)</t>
  </si>
  <si>
    <t>Hostessy na targi Smaki Regionów w Poznaniu - Polska (1 osoby, 4 dni po 8h)</t>
  </si>
  <si>
    <t>Hostessy na targi Polagra Food w Poznaniu - Polska (1 osoby, 5 dni po 8h)</t>
  </si>
  <si>
    <t>Hostessy na targi Mleko Expo w Warszawie - Polska (1 osoby, 3 dni po 8h)</t>
  </si>
  <si>
    <t xml:space="preserve">Tłumacz na targi Grune Woche w Berlinie - Niemcy (1 osoba, 10 dni po 8h), który będzie udzielał informacji klientom zagranicznym na temat produktów będących przedmiotem operacji </t>
  </si>
  <si>
    <t xml:space="preserve">Tłumacz na targi Grune Woche w Berlinie - Niemcy (1 osoba, 10 dni po 8 h), który będzie udzielał informacji klientom zagranicznym na temat produktów będących przedmiotem operacji </t>
  </si>
  <si>
    <t>Degustacje na świeżym powietrzu certyfikowanych produktów: masła i twarogów, podczas wydarzenia: Festiwalu Kultury Słowiańskiej i Cysterskiej w Lądzie nad Wartą (certyfikowane produkty na degustację: twaróg śmietankowy 20 kg = 146,8 zł netto, twaróg wiejski 20 kg = 145,6 zł netto, twaróg półtłusty 10 kg = 47,8 zł netto, Masło ze Strzałkowa 60 szt. = 331,2 zł netto)</t>
  </si>
  <si>
    <t>Degustacje na świeżym powietrzu certyfikowanych produktów: masła i twarogów, podczas wydarzenia: Wielkopolskie Święto Mleka i Powiatu Kolskiego w Kole (certyfikowane produkty na degustację: twaróg śmietankowy 10 kg = 73,4 zł netto, twaróg wiejski 10 kg = 72,8 zł netto, twaróg półtłusty 5 kg = 23,9 zł netto, Masło ze Strzałkowa 50 szt. = 276,0 zł netto)</t>
  </si>
  <si>
    <t>Degustacja na świeżym powietrzu certyfikowanych produktów: masła i twarogów, podczas wydarzenia: Spotkania z Folklorem w Słupcy  (certyfikowane produkty na degustację: twaróg śmietankowy 10 kg = 73,4, zł netto, twaróg wiejski 10 kg = 72,8 zł netto, twaróg półtłusty 5 kg = 23,9 zł netto, Masło ze Strzałkowa 20 szt. = 110,4 zł netto)</t>
  </si>
  <si>
    <t>Degustacje na świeżym powietrzu certyfikowanych produktów: masła i twarogów, podczas wydarzenia: "Live Cooking" w Słupca (certyfikowane produkty na degustację: twaróg śmietankowy 70 kg = 513,0 zł netto, twaróg wiejski 70 kg = 509,6 zł netto, twaróg półtłusty 40 kg = 191,2 zł netto, Masło ze Strzałkowa 250 szt. = 1.380,0 zł netto)</t>
  </si>
  <si>
    <t>Degustacje na świeżym powietrzu certyfikowanych produktów: masła i twarogów, podczas wydarzenia: Dożynki Parafialne w Kleczewie (certyfikowane produkty na degustację: twaróg śmietankowy 10 kg = 73,4 zł netto, twaróg wiejski 5 kg = 36,4 zł netto, twaróg półtłusty 2 kg = 9,56 zł netto, Masło ze Strzałkowa 20 szt. = 110,4 zł netto)</t>
  </si>
  <si>
    <t>Degustacje na świeżym powietrzu certyfikowanych produktów: masła i twarogów, podczas wydarzenia: Ogólnopolskie Święto Sera - Festiwal Serów i Twarogów w Olsztynie (certyfikowane produkty na degustację: twaróg śmietankowy 40 kg = 293,6 zł netto, twaróg wiejski 40 kg = 291,2 zł netto, twaróg półtłusty 20 kg = 95,6 zł netto, Masło ze Strzałkowa 160 szt. = 883,2 zł netto)</t>
  </si>
  <si>
    <t>Emisja reklamy prasowej w Gazecie Wrocławskiej (1 wydanie, 16 modułów)</t>
  </si>
  <si>
    <t>Degustacje certyfikowanych produktów: masła i twarogów, w punktach sprzedaży: Intermarche w Słupca transport: 7 km * 2 strony * 0,83 zł * 6 dni = 69,72 zł netto | certyfikowane produkty = 152,2 zł * 6 dni = 912 zł netto: twaróg śmietankowy 5 kg, twaróg wiejski 5 kg, twaróg półtłusty 5 kg, Masło ze Strzałkowa 10 szt | hostessa = 300 zł * 6 dni = 1.800 zł netto, 6 dni po 10 godz.)</t>
  </si>
  <si>
    <t>Degustacje certyfikowanych produktów: masła i twarogów, w punktach sprzedaży: Mar-Pol Ząbki (transport: 265 km * 2 strony * 0,83 zł = 439,9 zł netto | certyfikowane produkty = 152,2 zł netto: twaróg śmietankowy 5 kg, twaróg wiejski 5 kg, twaróg półtłusty 5 kg, Masło ze Strzałkowa 10 szt | hostessa = 300 zł netto, 1 dzień, 10 godz.)</t>
  </si>
  <si>
    <t>Degustacje certyfikowanych produktów: masła i twarogów, w punktach sprzedaży: Ekoser Gdańsk (transport: 283 km * 2 strony * 0,83 zł = 469,78 zł netto | certyfikowane produkty = 152,2 zł netto: twaróg śmietankowy 5 kg, twaróg wiejski 5 kg, twaróg półtłusty 5 kg, Masło ze Strzałkowa 10 szt | hostessa = 300 zł netto, 1 dzień, 10 godz.)</t>
  </si>
  <si>
    <t>Degustacje certyfikowanych produktów: masła i twarogów, w punktach sprzedaży: "U Gosi" Gdańsk (transport: 278 km * 2 strony * 0,83 zł = 461,48 zł netto | certyfikowane produkty = 152,2 zł netto: twaróg śmietankowy 5 kg, twaróg wiejski 5 kg, twaróg półtłusty 5 kg, Masło ze Strzałkowa 10 szt | hostessa = 300 zł netto, 1 dzień, 10 godz.)</t>
  </si>
  <si>
    <t>Degustacje certyfikowanych produktów: masła i twarogów, w punktach sprzedaży: F.H. P.B. Sternalscy Gdynia (transport: 290 km * 2 strony * 0,83 zł = 481,4 zł netto | certyfikowane produkty = 152,2 zł netto: twaróg śmietankowy 5 kg, twaróg wiejski 5 kg, twaróg półtłusty 5 kg, Masło ze Strzałkowa 10 szt | hostessa = 300 zł netto, 1 dzień, 10 godz.)</t>
  </si>
  <si>
    <t>Degustacje certyfikowanych produktów: masła i twarogów, w punktach sprzedaży: Handel Obwoźny Artykułami Spożywczymi A. Izdebski Gdańsk (transport: 288 km * 2 strony * 0,83 zł = 478,08 zł netto | certyfikowane produkty = 152,2 zł netto: twaróg śmietankowy 5 kg, twaróg wiejski 5 kg, twaróg półtłusty 5 kg, Masło ze Strzałkowa 10 szt | hostessa = 300 zł netto, 1 dzień, 10 godz.)</t>
  </si>
  <si>
    <t>Degustacje certyfikowanych produktów: masła i twarogów, w punktach sprzedaży: SOT Malbork (transport: 262 km * 2 strony * 0,83 zł = 434,92 zł netto | certyfikowane produkty = 152,2 zł netto: twaróg śmietankowy 5 kg, twaróg wiejski 5 kg, twaróg półtłusty 5 kg, Masło ze Strzałkowa 10 szt | hostessa = 300 zł netto, 1 dzień, 10 godz.)</t>
  </si>
  <si>
    <t>Degustacje certyfikowanych produktów: masła i twarogów, w punktach sprzedaży: "Jaś i Małgosia" Nowogard (transport: 370 km * 2 strony * 0,83 zł = 614,2 zł netto | certyfikowane produkty = 152,2 zł netto: twaróg śmietankowy 5 kg, twaróg wiejski 5 kg, twaróg półtłusty 5 kg, Masło ze Strzałkowa 10 szt | hostessa = 300 zł netto, 1 dzień, 10 godz.)</t>
  </si>
  <si>
    <t>Degustacje certyfikowanych produktów: masła i twarogów, w punktach sprzedaży: Boks Sereks Poznań Franowo (transport: 64 km * 2 strony * 0,83 zł = 106,24 zł netto | certyfikowane produkty = 152,2 zł netto: twaróg śmietankowy 5 kg, twaróg wiejski 5 kg, twaróg półtłusty 5 kg, Masło ze Strzałkowa 10 szt | hostessa = 300 zł netto, 1 dzień, 10 godz.)</t>
  </si>
  <si>
    <t>Degustacje certyfikowanych produktów: masła i twarogów, w punktach sprzedaży: Boks WSM Poznań Franowo (transport: 64 km * 2 strony * 0,83 zł = 106,24 zł netto | certyfikowane produkty = 152,2 zł netto: twaróg śmietankowy 5 kg, twaróg wiejski 5 kg, twaróg półtłusty 5 kg, Masło ze Strzałkowa 10 szt | hostessa = 300 zł netto, 1 dzień, 10 godz.)</t>
  </si>
  <si>
    <t>Transport osób na targi  Polagra Food w Poznaniu - Polska (3 osoby, samochód osobowy o poj. silnika powyżej 900 cm3, 800 km, 5 dni)</t>
  </si>
  <si>
    <t>Transport osób na targi Smaki Regionów w Poznaniu - Polska (4 osoby, samochód osobowy o poj. silnika powyżej 900 cm3, 640 km, 4 dni)</t>
  </si>
  <si>
    <t>Emisja reklamy prasowej w gazecie Gazeta Słupecka  (12 wydań,150*176 mm)</t>
  </si>
  <si>
    <t>Emisja reklamy prasowej w gazecie Gazeta Słupecka (16 wydań 176 x 150 mm)</t>
  </si>
  <si>
    <t>Emisja reklamy prasowej w gazecie Gazeta Słupecka (12 wydań 176 x 150 mm)</t>
  </si>
  <si>
    <t>Emisja reklamy prasowej w gazecie Gazeta Słupecka  (16 wydań,150*176 mm)</t>
  </si>
  <si>
    <t>Certyfikowane produkty na degustacje dla odwiedzających stoisko (150 kg na 4 dni targowe)</t>
  </si>
  <si>
    <t>Certyfikowane produkty na degustacje dla odwiedzających stoisko (150 kg na 3 dni targowe)</t>
  </si>
  <si>
    <t>Certyfikowane produkty na degustacje dla odwiedzających stoisko (150 kg na 10 dni tarowych)</t>
  </si>
  <si>
    <t>Certyfikowane produkty na degustacje dla odwiedzających stoisko (150 kg na 10 dni targowych)</t>
  </si>
  <si>
    <t>Certyfikowane produkty na degustacje dla odwiedzających stoisko (150 kg na 5 dni targowych)</t>
  </si>
  <si>
    <t>3.9.</t>
  </si>
  <si>
    <t>3.9.1./2.11.2.</t>
  </si>
  <si>
    <r>
      <t xml:space="preserve">Koszty całkowite    
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(w PLN)</t>
    </r>
  </si>
  <si>
    <r>
      <t xml:space="preserve">Koszty kwalifikowalne
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(w PLN)</t>
    </r>
  </si>
  <si>
    <r>
      <t>RZEM ETAP IV</t>
    </r>
    <r>
      <rPr>
        <sz val="10"/>
        <rFont val="Arial"/>
        <family val="2"/>
      </rPr>
      <t xml:space="preserve"> </t>
    </r>
  </si>
  <si>
    <r>
      <t>RAZEM ETAP V</t>
    </r>
    <r>
      <rPr>
        <sz val="10"/>
        <rFont val="Arial"/>
        <family val="2"/>
      </rPr>
      <t xml:space="preserve"> </t>
    </r>
  </si>
  <si>
    <r>
      <t>Suma kosztów operacji</t>
    </r>
    <r>
      <rPr>
        <sz val="12"/>
        <rFont val="Arial"/>
        <family val="2"/>
      </rPr>
      <t xml:space="preserve"> </t>
    </r>
  </si>
  <si>
    <r>
      <t xml:space="preserve">RAZEM ETAP VI </t>
    </r>
  </si>
  <si>
    <t>Degustacje certyfikowanych produktów: masła i twarogów, w punktach sprzedaży: Sklep Kulfon Warszawa (transport: 250 km * 2 strony * 0,83 zł = 415 zł netto | certyfikowane produkty = 152,2 zł netto: twaróg śmietankowy 5 kg, twaróg wiejski 5 kg, twaróg półtłusty 5 kg, Masło ze Strzałkowa 10 szt | hostessa = 300 zł netto, 1 dzień, 10 godz.)</t>
  </si>
  <si>
    <t>Degustacje certyfikowanych produktów: masła i twarogów, w punktach sprzedaży: Sklep Kulfon Siennica (transport: 254 km * 2 strony * 0,83 zł = 421,64 zł netto | certyfikowane produkty = 152,2 zł netto: twaróg śmietankowy 5 kg, twaróg wiejski 5 kg, twaróg półtłusty 5 kg, Masło ze Strzałkowa 10 szt | hostessa = 300 zł netto, 1 dzień, 10 godz.)</t>
  </si>
  <si>
    <t>Degustacje certyfikowanych produktów: masła i twarogów, w punktach sprzedaży: Sklep Kulfon Kołbiel (transport: 257 km * 2 strony * 0,83 zł = 426,62 zł netto | certyfikowane produkty = 152,2 zł netto: twaróg śmietankowy 5 kg, twaróg wiejski 5 kg, twaróg półtłusty 5 kg, Masło ze Strzałkowa 10 szt | hostessa = 300 zł netto, 1 dzień, 10 godz.)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</si>
</sst>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_ ;[Red]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</numFmts>
  <fonts count="6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sz val="10"/>
      <name val="Arial CE"/>
      <family val="0"/>
    </font>
    <font>
      <sz val="10"/>
      <name val="Times New Roman CE"/>
      <family val="1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Times New Roman CE"/>
      <family val="0"/>
    </font>
    <font>
      <b/>
      <sz val="13"/>
      <name val="Times New Roman CE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 CE"/>
      <family val="1"/>
    </font>
    <font>
      <b/>
      <sz val="10"/>
      <color indexed="8"/>
      <name val="Arial"/>
      <family val="2"/>
    </font>
    <font>
      <b/>
      <sz val="10"/>
      <color indexed="8"/>
      <name val="Times New Roman CE"/>
      <family val="0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/>
      <top/>
      <bottom style="hair"/>
    </border>
    <border>
      <left style="hair"/>
      <right/>
      <top/>
      <bottom/>
    </border>
    <border>
      <left style="hair"/>
      <right/>
      <top style="hair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thin"/>
      <right style="thin"/>
      <top style="thin"/>
      <bottom style="thin"/>
    </border>
    <border>
      <left/>
      <right/>
      <top style="hair"/>
      <bottom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55" fillId="26" borderId="1" applyNumberFormat="0" applyAlignment="0" applyProtection="0"/>
    <xf numFmtId="0" fontId="22" fillId="0" borderId="0" applyNumberForma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30" borderId="9" applyNumberFormat="0" applyFon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11" fillId="0" borderId="0" xfId="55" applyFont="1" applyBorder="1" applyAlignment="1">
      <alignment wrapText="1"/>
      <protection/>
    </xf>
    <xf numFmtId="0" fontId="11" fillId="0" borderId="0" xfId="55" applyFont="1" applyAlignment="1">
      <alignment wrapText="1"/>
      <protection/>
    </xf>
    <xf numFmtId="0" fontId="14" fillId="0" borderId="0" xfId="55" applyFont="1" applyFill="1" applyBorder="1" applyAlignment="1">
      <alignment vertical="center" wrapText="1"/>
      <protection/>
    </xf>
    <xf numFmtId="0" fontId="5" fillId="0" borderId="0" xfId="55" applyFont="1" applyAlignment="1">
      <alignment wrapText="1"/>
      <protection/>
    </xf>
    <xf numFmtId="0" fontId="14" fillId="0" borderId="0" xfId="55" applyFont="1" applyFill="1" applyBorder="1" applyAlignment="1">
      <alignment horizontal="center" wrapText="1"/>
      <protection/>
    </xf>
    <xf numFmtId="0" fontId="14" fillId="0" borderId="0" xfId="55" applyFont="1" applyAlignment="1">
      <alignment horizontal="center" wrapText="1"/>
      <protection/>
    </xf>
    <xf numFmtId="0" fontId="4" fillId="0" borderId="0" xfId="55" applyFont="1" applyFill="1" applyBorder="1" applyAlignment="1">
      <alignment vertical="center"/>
      <protection/>
    </xf>
    <xf numFmtId="0" fontId="2" fillId="0" borderId="0" xfId="55" applyFont="1" applyBorder="1" applyAlignment="1">
      <alignment/>
      <protection/>
    </xf>
    <xf numFmtId="0" fontId="2" fillId="0" borderId="0" xfId="55" applyFont="1" applyAlignment="1">
      <alignment/>
      <protection/>
    </xf>
    <xf numFmtId="0" fontId="2" fillId="0" borderId="0" xfId="55" applyFont="1">
      <alignment/>
      <protection/>
    </xf>
    <xf numFmtId="0" fontId="8" fillId="0" borderId="0" xfId="55" applyFont="1" applyBorder="1" applyAlignment="1">
      <alignment/>
      <protection/>
    </xf>
    <xf numFmtId="0" fontId="8" fillId="0" borderId="0" xfId="55" applyFont="1" applyAlignment="1">
      <alignment/>
      <protection/>
    </xf>
    <xf numFmtId="0" fontId="11" fillId="32" borderId="0" xfId="55" applyFont="1" applyFill="1" applyBorder="1" applyAlignment="1">
      <alignment wrapText="1"/>
      <protection/>
    </xf>
    <xf numFmtId="0" fontId="6" fillId="0" borderId="0" xfId="55" applyFont="1" applyFill="1" applyBorder="1" applyAlignment="1">
      <alignment vertical="center" wrapText="1"/>
      <protection/>
    </xf>
    <xf numFmtId="0" fontId="11" fillId="0" borderId="0" xfId="55" applyFont="1" applyFill="1" applyBorder="1" applyAlignment="1">
      <alignment wrapText="1"/>
      <protection/>
    </xf>
    <xf numFmtId="0" fontId="2" fillId="0" borderId="0" xfId="52" applyBorder="1" applyAlignment="1">
      <alignment/>
      <protection/>
    </xf>
    <xf numFmtId="0" fontId="5" fillId="0" borderId="0" xfId="55" applyFont="1" applyAlignment="1">
      <alignment horizontal="center" wrapText="1"/>
      <protection/>
    </xf>
    <xf numFmtId="0" fontId="14" fillId="32" borderId="0" xfId="55" applyFont="1" applyFill="1" applyBorder="1" applyAlignment="1">
      <alignment wrapText="1"/>
      <protection/>
    </xf>
    <xf numFmtId="0" fontId="2" fillId="32" borderId="0" xfId="52" applyFill="1" applyBorder="1" applyAlignment="1">
      <alignment/>
      <protection/>
    </xf>
    <xf numFmtId="0" fontId="14" fillId="32" borderId="0" xfId="55" applyFont="1" applyFill="1" applyAlignment="1">
      <alignment horizontal="center" wrapText="1"/>
      <protection/>
    </xf>
    <xf numFmtId="0" fontId="2" fillId="32" borderId="0" xfId="55" applyFont="1" applyFill="1" applyBorder="1">
      <alignment/>
      <protection/>
    </xf>
    <xf numFmtId="0" fontId="11" fillId="32" borderId="0" xfId="55" applyFont="1" applyFill="1" applyBorder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5" fillId="0" borderId="0" xfId="55" applyFont="1" applyFill="1" applyBorder="1" applyAlignment="1">
      <alignment vertical="center"/>
      <protection/>
    </xf>
    <xf numFmtId="0" fontId="11" fillId="0" borderId="0" xfId="55" applyFont="1" applyFill="1" applyAlignment="1">
      <alignment wrapText="1"/>
      <protection/>
    </xf>
    <xf numFmtId="0" fontId="11" fillId="0" borderId="0" xfId="55" applyFont="1" applyFill="1" applyBorder="1" applyAlignment="1">
      <alignment vertical="center" wrapText="1"/>
      <protection/>
    </xf>
    <xf numFmtId="0" fontId="4" fillId="0" borderId="10" xfId="55" applyFont="1" applyFill="1" applyBorder="1" applyAlignment="1">
      <alignment vertical="center"/>
      <protection/>
    </xf>
    <xf numFmtId="0" fontId="19" fillId="0" borderId="11" xfId="55" applyFont="1" applyBorder="1" applyAlignment="1" applyProtection="1">
      <alignment horizontal="center" vertical="center" wrapText="1"/>
      <protection locked="0"/>
    </xf>
    <xf numFmtId="0" fontId="19" fillId="32" borderId="12" xfId="55" applyFont="1" applyFill="1" applyBorder="1" applyAlignment="1" applyProtection="1">
      <alignment horizontal="center" wrapText="1"/>
      <protection/>
    </xf>
    <xf numFmtId="0" fontId="19" fillId="32" borderId="11" xfId="55" applyFont="1" applyFill="1" applyBorder="1" applyAlignment="1" applyProtection="1">
      <alignment horizontal="center" vertical="center" wrapText="1"/>
      <protection locked="0"/>
    </xf>
    <xf numFmtId="0" fontId="19" fillId="33" borderId="13" xfId="55" applyFont="1" applyFill="1" applyBorder="1" applyAlignment="1" applyProtection="1">
      <alignment horizontal="center" vertical="center" wrapText="1"/>
      <protection locked="0"/>
    </xf>
    <xf numFmtId="0" fontId="19" fillId="33" borderId="14" xfId="55" applyFont="1" applyFill="1" applyBorder="1" applyAlignment="1" applyProtection="1">
      <alignment horizontal="center" vertical="center" wrapText="1"/>
      <protection locked="0"/>
    </xf>
    <xf numFmtId="0" fontId="11" fillId="0" borderId="15" xfId="55" applyFont="1" applyBorder="1" applyAlignment="1">
      <alignment wrapText="1"/>
      <protection/>
    </xf>
    <xf numFmtId="0" fontId="11" fillId="0" borderId="16" xfId="55" applyFont="1" applyBorder="1" applyAlignment="1">
      <alignment wrapText="1"/>
      <protection/>
    </xf>
    <xf numFmtId="0" fontId="21" fillId="34" borderId="11" xfId="55" applyFont="1" applyFill="1" applyBorder="1" applyAlignment="1" applyProtection="1">
      <alignment horizontal="center" vertical="center" wrapText="1"/>
      <protection locked="0"/>
    </xf>
    <xf numFmtId="0" fontId="18" fillId="32" borderId="17" xfId="55" applyFont="1" applyFill="1" applyBorder="1" applyAlignment="1" applyProtection="1">
      <alignment vertical="center" wrapText="1"/>
      <protection locked="0"/>
    </xf>
    <xf numFmtId="0" fontId="18" fillId="0" borderId="17" xfId="55" applyFont="1" applyFill="1" applyBorder="1" applyAlignment="1" applyProtection="1">
      <alignment vertical="center" wrapText="1"/>
      <protection locked="0"/>
    </xf>
    <xf numFmtId="0" fontId="18" fillId="32" borderId="14" xfId="55" applyFont="1" applyFill="1" applyBorder="1" applyAlignment="1" applyProtection="1">
      <alignment vertical="center" wrapText="1"/>
      <protection locked="0"/>
    </xf>
    <xf numFmtId="164" fontId="21" fillId="35" borderId="11" xfId="55" applyNumberFormat="1" applyFont="1" applyFill="1" applyBorder="1" applyAlignment="1" applyProtection="1">
      <alignment horizontal="center" vertical="center" wrapText="1"/>
      <protection locked="0"/>
    </xf>
    <xf numFmtId="164" fontId="21" fillId="35" borderId="13" xfId="55" applyNumberFormat="1" applyFont="1" applyFill="1" applyBorder="1" applyAlignment="1" applyProtection="1">
      <alignment horizontal="center" vertical="center" wrapText="1"/>
      <protection/>
    </xf>
    <xf numFmtId="164" fontId="20" fillId="34" borderId="11" xfId="55" applyNumberFormat="1" applyFont="1" applyFill="1" applyBorder="1" applyAlignment="1" applyProtection="1">
      <alignment vertical="center"/>
      <protection locked="0"/>
    </xf>
    <xf numFmtId="0" fontId="20" fillId="34" borderId="11" xfId="55" applyFont="1" applyFill="1" applyBorder="1" applyAlignment="1" applyProtection="1">
      <alignment vertical="center"/>
      <protection locked="0"/>
    </xf>
    <xf numFmtId="0" fontId="18" fillId="0" borderId="11" xfId="55" applyFont="1" applyFill="1" applyBorder="1" applyAlignment="1" applyProtection="1">
      <alignment horizontal="center" vertical="center" wrapText="1"/>
      <protection locked="0"/>
    </xf>
    <xf numFmtId="164" fontId="19" fillId="32" borderId="11" xfId="55" applyNumberFormat="1" applyFont="1" applyFill="1" applyBorder="1" applyAlignment="1" applyProtection="1">
      <alignment horizontal="center" vertical="center" wrapText="1"/>
      <protection locked="0"/>
    </xf>
    <xf numFmtId="165" fontId="19" fillId="32" borderId="11" xfId="55" applyNumberFormat="1" applyFont="1" applyFill="1" applyBorder="1" applyAlignment="1" applyProtection="1">
      <alignment horizontal="center" vertical="center" wrapText="1"/>
      <protection locked="0"/>
    </xf>
    <xf numFmtId="164" fontId="19" fillId="32" borderId="13" xfId="55" applyNumberFormat="1" applyFont="1" applyFill="1" applyBorder="1" applyAlignment="1" applyProtection="1">
      <alignment horizontal="center" vertical="center" wrapText="1"/>
      <protection locked="0"/>
    </xf>
    <xf numFmtId="164" fontId="19" fillId="34" borderId="13" xfId="55" applyNumberFormat="1" applyFont="1" applyFill="1" applyBorder="1" applyAlignment="1" applyProtection="1">
      <alignment horizontal="center" vertical="center" wrapText="1"/>
      <protection locked="0"/>
    </xf>
    <xf numFmtId="164" fontId="19" fillId="34" borderId="11" xfId="55" applyNumberFormat="1" applyFont="1" applyFill="1" applyBorder="1" applyAlignment="1" applyProtection="1">
      <alignment horizontal="center" vertical="center" wrapText="1"/>
      <protection locked="0"/>
    </xf>
    <xf numFmtId="0" fontId="18" fillId="0" borderId="14" xfId="55" applyFont="1" applyFill="1" applyBorder="1" applyAlignment="1" applyProtection="1">
      <alignment horizontal="center" vertical="center" wrapText="1"/>
      <protection locked="0"/>
    </xf>
    <xf numFmtId="0" fontId="18" fillId="34" borderId="18" xfId="52" applyFont="1" applyFill="1" applyBorder="1" applyAlignment="1">
      <alignment horizontal="center" vertical="center" wrapText="1"/>
      <protection/>
    </xf>
    <xf numFmtId="0" fontId="18" fillId="34" borderId="19" xfId="52" applyFont="1" applyFill="1" applyBorder="1" applyAlignment="1">
      <alignment horizontal="center" vertical="center" wrapText="1"/>
      <protection/>
    </xf>
    <xf numFmtId="0" fontId="19" fillId="0" borderId="20" xfId="55" applyFont="1" applyBorder="1" applyAlignment="1">
      <alignment wrapText="1"/>
      <protection/>
    </xf>
    <xf numFmtId="0" fontId="19" fillId="0" borderId="21" xfId="55" applyFont="1" applyBorder="1" applyAlignment="1">
      <alignment wrapText="1"/>
      <protection/>
    </xf>
    <xf numFmtId="0" fontId="19" fillId="0" borderId="16" xfId="55" applyFont="1" applyBorder="1" applyAlignment="1">
      <alignment wrapText="1"/>
      <protection/>
    </xf>
    <xf numFmtId="0" fontId="19" fillId="32" borderId="16" xfId="55" applyFont="1" applyFill="1" applyBorder="1" applyAlignment="1" applyProtection="1">
      <alignment wrapText="1"/>
      <protection/>
    </xf>
    <xf numFmtId="0" fontId="19" fillId="0" borderId="0" xfId="55" applyFont="1" applyAlignment="1">
      <alignment wrapText="1"/>
      <protection/>
    </xf>
    <xf numFmtId="0" fontId="19" fillId="32" borderId="16" xfId="55" applyFont="1" applyFill="1" applyBorder="1" applyAlignment="1" applyProtection="1">
      <alignment horizontal="center" wrapText="1"/>
      <protection/>
    </xf>
    <xf numFmtId="0" fontId="11" fillId="4" borderId="0" xfId="55" applyFont="1" applyFill="1" applyBorder="1" applyAlignment="1">
      <alignment wrapText="1"/>
      <protection/>
    </xf>
    <xf numFmtId="0" fontId="2" fillId="4" borderId="0" xfId="52" applyFill="1" applyBorder="1" applyAlignment="1">
      <alignment/>
      <protection/>
    </xf>
    <xf numFmtId="0" fontId="11" fillId="4" borderId="0" xfId="55" applyFont="1" applyFill="1" applyAlignment="1">
      <alignment wrapText="1"/>
      <protection/>
    </xf>
    <xf numFmtId="0" fontId="11" fillId="32" borderId="22" xfId="55" applyFont="1" applyFill="1" applyBorder="1" applyAlignment="1" applyProtection="1">
      <alignment horizontal="center" vertical="center" wrapText="1"/>
      <protection locked="0"/>
    </xf>
    <xf numFmtId="0" fontId="2" fillId="32" borderId="22" xfId="55" applyFont="1" applyFill="1" applyBorder="1" applyAlignment="1" applyProtection="1">
      <alignment vertical="center" wrapText="1"/>
      <protection locked="0"/>
    </xf>
    <xf numFmtId="0" fontId="2" fillId="0" borderId="22" xfId="55" applyFont="1" applyFill="1" applyBorder="1" applyAlignment="1" applyProtection="1">
      <alignment horizontal="center" vertical="center" wrapText="1"/>
      <protection locked="0"/>
    </xf>
    <xf numFmtId="164" fontId="11" fillId="32" borderId="22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52" applyFont="1" applyBorder="1" applyAlignment="1">
      <alignment horizontal="center" vertical="center" wrapText="1"/>
      <protection/>
    </xf>
    <xf numFmtId="0" fontId="15" fillId="34" borderId="22" xfId="55" applyFont="1" applyFill="1" applyBorder="1" applyAlignment="1" applyProtection="1">
      <alignment horizontal="center" vertical="center" wrapText="1"/>
      <protection locked="0"/>
    </xf>
    <xf numFmtId="0" fontId="11" fillId="0" borderId="22" xfId="55" applyFont="1" applyBorder="1" applyAlignment="1" applyProtection="1">
      <alignment horizontal="center" vertical="center" wrapText="1"/>
      <protection locked="0"/>
    </xf>
    <xf numFmtId="0" fontId="11" fillId="0" borderId="0" xfId="55" applyFont="1" applyBorder="1" applyAlignment="1" applyProtection="1">
      <alignment wrapText="1"/>
      <protection/>
    </xf>
    <xf numFmtId="0" fontId="2" fillId="32" borderId="0" xfId="55" applyFont="1" applyFill="1" applyBorder="1" applyAlignment="1" applyProtection="1">
      <alignment/>
      <protection/>
    </xf>
    <xf numFmtId="0" fontId="2" fillId="32" borderId="0" xfId="55" applyFont="1" applyFill="1" applyBorder="1" applyProtection="1">
      <alignment/>
      <protection/>
    </xf>
    <xf numFmtId="0" fontId="11" fillId="32" borderId="0" xfId="55" applyFont="1" applyFill="1" applyBorder="1" applyAlignment="1" applyProtection="1">
      <alignment/>
      <protection/>
    </xf>
    <xf numFmtId="0" fontId="11" fillId="32" borderId="11" xfId="55" applyFont="1" applyFill="1" applyBorder="1" applyAlignment="1" applyProtection="1">
      <alignment/>
      <protection/>
    </xf>
    <xf numFmtId="0" fontId="5" fillId="0" borderId="11" xfId="55" applyFont="1" applyBorder="1" applyAlignment="1" applyProtection="1">
      <alignment horizontal="center" vertical="center" wrapText="1"/>
      <protection locked="0"/>
    </xf>
    <xf numFmtId="0" fontId="11" fillId="32" borderId="0" xfId="55" applyFont="1" applyFill="1" applyBorder="1" applyAlignment="1" applyProtection="1">
      <alignment horizontal="left" wrapText="1"/>
      <protection/>
    </xf>
    <xf numFmtId="0" fontId="11" fillId="32" borderId="0" xfId="55" applyFont="1" applyFill="1" applyBorder="1" applyAlignment="1" applyProtection="1">
      <alignment wrapText="1"/>
      <protection/>
    </xf>
    <xf numFmtId="0" fontId="2" fillId="0" borderId="22" xfId="55" applyFont="1" applyFill="1" applyBorder="1" applyAlignment="1" applyProtection="1">
      <alignment vertical="center" wrapText="1"/>
      <protection locked="0"/>
    </xf>
    <xf numFmtId="0" fontId="4" fillId="32" borderId="22" xfId="55" applyFont="1" applyFill="1" applyBorder="1" applyAlignment="1" applyProtection="1">
      <alignment horizontal="center" vertical="center" wrapText="1"/>
      <protection/>
    </xf>
    <xf numFmtId="0" fontId="11" fillId="32" borderId="0" xfId="55" applyFont="1" applyFill="1" applyBorder="1" applyAlignment="1" applyProtection="1">
      <alignment horizontal="center" wrapText="1"/>
      <protection/>
    </xf>
    <xf numFmtId="0" fontId="4" fillId="0" borderId="22" xfId="52" applyFont="1" applyBorder="1" applyAlignment="1">
      <alignment horizontal="right" vertical="center" wrapText="1"/>
      <protection/>
    </xf>
    <xf numFmtId="0" fontId="19" fillId="4" borderId="16" xfId="55" applyFont="1" applyFill="1" applyBorder="1" applyAlignment="1" applyProtection="1">
      <alignment wrapText="1"/>
      <protection/>
    </xf>
    <xf numFmtId="0" fontId="11" fillId="0" borderId="23" xfId="55" applyFont="1" applyBorder="1" applyAlignment="1">
      <alignment wrapText="1"/>
      <protection/>
    </xf>
    <xf numFmtId="0" fontId="11" fillId="34" borderId="22" xfId="55" applyFont="1" applyFill="1" applyBorder="1" applyAlignment="1" applyProtection="1">
      <alignment horizontal="center" vertical="center" wrapText="1"/>
      <protection locked="0"/>
    </xf>
    <xf numFmtId="0" fontId="11" fillId="0" borderId="22" xfId="55" applyFont="1" applyFill="1" applyBorder="1" applyAlignment="1" applyProtection="1">
      <alignment horizontal="center" vertical="center" wrapText="1"/>
      <protection locked="0"/>
    </xf>
    <xf numFmtId="0" fontId="25" fillId="0" borderId="22" xfId="53" applyFont="1" applyFill="1" applyBorder="1" applyAlignment="1">
      <alignment horizontal="center" vertical="center" wrapText="1"/>
      <protection/>
    </xf>
    <xf numFmtId="0" fontId="14" fillId="33" borderId="22" xfId="55" applyFont="1" applyFill="1" applyBorder="1" applyAlignment="1" applyProtection="1">
      <alignment horizontal="center" vertical="center" wrapText="1"/>
      <protection/>
    </xf>
    <xf numFmtId="164" fontId="15" fillId="4" borderId="22" xfId="55" applyNumberFormat="1" applyFont="1" applyFill="1" applyBorder="1" applyAlignment="1" applyProtection="1">
      <alignment horizontal="center" vertical="center" wrapText="1"/>
      <protection locked="0"/>
    </xf>
    <xf numFmtId="165" fontId="11" fillId="32" borderId="22" xfId="55" applyNumberFormat="1" applyFont="1" applyFill="1" applyBorder="1" applyAlignment="1" applyProtection="1">
      <alignment horizontal="center" vertical="center" wrapText="1"/>
      <protection locked="0"/>
    </xf>
    <xf numFmtId="0" fontId="11" fillId="4" borderId="22" xfId="55" applyFont="1" applyFill="1" applyBorder="1" applyAlignment="1" applyProtection="1">
      <alignment horizontal="center" vertical="center" wrapText="1"/>
      <protection locked="0"/>
    </xf>
    <xf numFmtId="164" fontId="11" fillId="0" borderId="22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55" applyFont="1" applyFill="1" applyBorder="1" applyAlignment="1" applyProtection="1">
      <alignment vertical="center" wrapText="1"/>
      <protection locked="0"/>
    </xf>
    <xf numFmtId="0" fontId="11" fillId="32" borderId="22" xfId="55" applyFont="1" applyFill="1" applyBorder="1" applyAlignment="1" applyProtection="1">
      <alignment horizontal="center" vertical="center" wrapText="1"/>
      <protection locked="0"/>
    </xf>
    <xf numFmtId="0" fontId="14" fillId="33" borderId="24" xfId="55" applyFont="1" applyFill="1" applyBorder="1" applyAlignment="1" applyProtection="1">
      <alignment horizontal="center" vertical="center" wrapText="1"/>
      <protection/>
    </xf>
    <xf numFmtId="164" fontId="4" fillId="34" borderId="24" xfId="55" applyNumberFormat="1" applyFont="1" applyFill="1" applyBorder="1" applyAlignment="1" applyProtection="1">
      <alignment vertical="center"/>
      <protection locked="0"/>
    </xf>
    <xf numFmtId="164" fontId="11" fillId="32" borderId="24" xfId="55" applyNumberFormat="1" applyFont="1" applyFill="1" applyBorder="1" applyAlignment="1" applyProtection="1">
      <alignment horizontal="center" vertical="center" wrapText="1"/>
      <protection locked="0"/>
    </xf>
    <xf numFmtId="164" fontId="4" fillId="34" borderId="24" xfId="55" applyNumberFormat="1" applyFont="1" applyFill="1" applyBorder="1" applyAlignment="1" applyProtection="1">
      <alignment horizontal="right" vertical="center" wrapText="1"/>
      <protection locked="0"/>
    </xf>
    <xf numFmtId="164" fontId="15" fillId="4" borderId="24" xfId="55" applyNumberFormat="1" applyFont="1" applyFill="1" applyBorder="1" applyAlignment="1" applyProtection="1">
      <alignment horizontal="center" vertical="center" wrapText="1"/>
      <protection/>
    </xf>
    <xf numFmtId="164" fontId="11" fillId="0" borderId="24" xfId="55" applyNumberFormat="1" applyFont="1" applyFill="1" applyBorder="1" applyAlignment="1" applyProtection="1">
      <alignment horizontal="center" vertical="center" wrapText="1"/>
      <protection locked="0"/>
    </xf>
    <xf numFmtId="16" fontId="11" fillId="34" borderId="22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55" applyFont="1" applyFill="1" applyBorder="1" applyAlignment="1" applyProtection="1">
      <alignment horizontal="left" vertical="center" wrapText="1"/>
      <protection locked="0"/>
    </xf>
    <xf numFmtId="0" fontId="5" fillId="32" borderId="22" xfId="55" applyFont="1" applyFill="1" applyBorder="1" applyAlignment="1" applyProtection="1">
      <alignment horizontal="center" vertical="center" wrapText="1"/>
      <protection/>
    </xf>
    <xf numFmtId="0" fontId="5" fillId="33" borderId="11" xfId="55" applyFont="1" applyFill="1" applyBorder="1" applyAlignment="1" applyProtection="1">
      <alignment horizontal="center" vertical="center"/>
      <protection/>
    </xf>
    <xf numFmtId="1" fontId="14" fillId="34" borderId="22" xfId="55" applyNumberFormat="1" applyFont="1" applyFill="1" applyBorder="1" applyAlignment="1" applyProtection="1">
      <alignment horizontal="center" vertical="center" wrapText="1"/>
      <protection/>
    </xf>
    <xf numFmtId="1" fontId="14" fillId="0" borderId="22" xfId="55" applyNumberFormat="1" applyFont="1" applyFill="1" applyBorder="1" applyAlignment="1" applyProtection="1">
      <alignment horizontal="center" vertical="center" wrapText="1"/>
      <protection/>
    </xf>
    <xf numFmtId="0" fontId="14" fillId="32" borderId="17" xfId="55" applyFont="1" applyFill="1" applyBorder="1" applyAlignment="1" applyProtection="1">
      <alignment horizontal="center" vertical="center" wrapText="1"/>
      <protection/>
    </xf>
    <xf numFmtId="0" fontId="14" fillId="32" borderId="14" xfId="55" applyFont="1" applyFill="1" applyBorder="1" applyAlignment="1" applyProtection="1">
      <alignment horizontal="center" vertical="center" wrapText="1"/>
      <protection/>
    </xf>
    <xf numFmtId="0" fontId="14" fillId="32" borderId="13" xfId="55" applyFont="1" applyFill="1" applyBorder="1" applyAlignment="1" applyProtection="1">
      <alignment horizontal="center" vertical="center" wrapText="1"/>
      <protection/>
    </xf>
    <xf numFmtId="0" fontId="5" fillId="33" borderId="17" xfId="55" applyFont="1" applyFill="1" applyBorder="1" applyAlignment="1" applyProtection="1">
      <alignment horizontal="center" vertical="center"/>
      <protection/>
    </xf>
    <xf numFmtId="0" fontId="5" fillId="33" borderId="14" xfId="55" applyFont="1" applyFill="1" applyBorder="1" applyAlignment="1" applyProtection="1">
      <alignment horizontal="center" vertical="center"/>
      <protection/>
    </xf>
    <xf numFmtId="0" fontId="5" fillId="33" borderId="13" xfId="55" applyFont="1" applyFill="1" applyBorder="1" applyAlignment="1" applyProtection="1">
      <alignment horizontal="center" vertical="center"/>
      <protection/>
    </xf>
    <xf numFmtId="0" fontId="5" fillId="33" borderId="17" xfId="55" applyFont="1" applyFill="1" applyBorder="1" applyAlignment="1" applyProtection="1">
      <alignment horizontal="center" vertical="center" wrapText="1"/>
      <protection/>
    </xf>
    <xf numFmtId="0" fontId="5" fillId="33" borderId="14" xfId="55" applyFont="1" applyFill="1" applyBorder="1" applyAlignment="1" applyProtection="1">
      <alignment horizontal="center" vertical="center" wrapText="1"/>
      <protection/>
    </xf>
    <xf numFmtId="0" fontId="5" fillId="33" borderId="13" xfId="55" applyFont="1" applyFill="1" applyBorder="1" applyAlignment="1" applyProtection="1">
      <alignment horizontal="center" vertical="center" wrapText="1"/>
      <protection/>
    </xf>
    <xf numFmtId="0" fontId="14" fillId="32" borderId="20" xfId="55" applyFont="1" applyFill="1" applyBorder="1" applyAlignment="1" applyProtection="1">
      <alignment horizontal="center" vertical="center" wrapText="1"/>
      <protection/>
    </xf>
    <xf numFmtId="0" fontId="14" fillId="32" borderId="15" xfId="55" applyFont="1" applyFill="1" applyBorder="1" applyAlignment="1" applyProtection="1">
      <alignment horizontal="center" vertical="center" wrapText="1"/>
      <protection/>
    </xf>
    <xf numFmtId="14" fontId="5" fillId="0" borderId="22" xfId="55" applyNumberFormat="1" applyFont="1" applyFill="1" applyBorder="1" applyAlignment="1" applyProtection="1">
      <alignment horizontal="center" vertical="center" wrapText="1"/>
      <protection/>
    </xf>
    <xf numFmtId="0" fontId="5" fillId="0" borderId="22" xfId="55" applyFont="1" applyFill="1" applyBorder="1" applyAlignment="1" applyProtection="1">
      <alignment horizontal="center" vertical="center" wrapText="1"/>
      <protection/>
    </xf>
    <xf numFmtId="0" fontId="2" fillId="32" borderId="22" xfId="55" applyFont="1" applyFill="1" applyBorder="1" applyAlignment="1" applyProtection="1">
      <alignment horizontal="left" vertical="center" wrapText="1"/>
      <protection locked="0"/>
    </xf>
    <xf numFmtId="14" fontId="5" fillId="32" borderId="22" xfId="55" applyNumberFormat="1" applyFont="1" applyFill="1" applyBorder="1" applyAlignment="1" applyProtection="1">
      <alignment horizontal="center" vertical="center" wrapText="1"/>
      <protection/>
    </xf>
    <xf numFmtId="0" fontId="4" fillId="34" borderId="22" xfId="55" applyFont="1" applyFill="1" applyBorder="1" applyAlignment="1" applyProtection="1">
      <alignment horizontal="left" vertical="center" wrapText="1"/>
      <protection locked="0"/>
    </xf>
    <xf numFmtId="14" fontId="5" fillId="34" borderId="22" xfId="55" applyNumberFormat="1" applyFont="1" applyFill="1" applyBorder="1" applyAlignment="1" applyProtection="1">
      <alignment horizontal="center" vertical="center" wrapText="1"/>
      <protection/>
    </xf>
    <xf numFmtId="0" fontId="5" fillId="34" borderId="22" xfId="55" applyFont="1" applyFill="1" applyBorder="1" applyAlignment="1" applyProtection="1">
      <alignment horizontal="center" vertical="center" wrapText="1"/>
      <protection/>
    </xf>
    <xf numFmtId="0" fontId="19" fillId="32" borderId="10" xfId="55" applyFont="1" applyFill="1" applyBorder="1" applyAlignment="1" applyProtection="1">
      <alignment horizontal="center" wrapText="1"/>
      <protection/>
    </xf>
    <xf numFmtId="0" fontId="14" fillId="34" borderId="22" xfId="55" applyFont="1" applyFill="1" applyBorder="1" applyAlignment="1" applyProtection="1">
      <alignment horizontal="center" vertical="center" wrapText="1"/>
      <protection/>
    </xf>
    <xf numFmtId="0" fontId="2" fillId="32" borderId="22" xfId="55" applyFont="1" applyFill="1" applyBorder="1" applyAlignment="1" applyProtection="1">
      <alignment horizontal="left" vertical="center" wrapText="1"/>
      <protection locked="0"/>
    </xf>
    <xf numFmtId="0" fontId="11" fillId="36" borderId="22" xfId="55" applyFont="1" applyFill="1" applyBorder="1" applyAlignment="1" applyProtection="1">
      <alignment horizontal="center" vertical="center" wrapText="1"/>
      <protection locked="0"/>
    </xf>
    <xf numFmtId="0" fontId="5" fillId="32" borderId="22" xfId="55" applyNumberFormat="1" applyFont="1" applyFill="1" applyBorder="1" applyAlignment="1" applyProtection="1">
      <alignment horizontal="center" vertical="center" wrapText="1"/>
      <protection/>
    </xf>
    <xf numFmtId="1" fontId="5" fillId="32" borderId="22" xfId="55" applyNumberFormat="1" applyFont="1" applyFill="1" applyBorder="1" applyAlignment="1" applyProtection="1">
      <alignment horizontal="center" vertical="center" wrapText="1"/>
      <protection/>
    </xf>
    <xf numFmtId="0" fontId="15" fillId="37" borderId="22" xfId="55" applyFont="1" applyFill="1" applyBorder="1" applyAlignment="1" applyProtection="1">
      <alignment horizontal="center" vertical="center" wrapText="1"/>
      <protection locked="0"/>
    </xf>
    <xf numFmtId="1" fontId="14" fillId="32" borderId="22" xfId="55" applyNumberFormat="1" applyFont="1" applyFill="1" applyBorder="1" applyAlignment="1" applyProtection="1">
      <alignment horizontal="center" vertical="center" wrapText="1"/>
      <protection/>
    </xf>
    <xf numFmtId="0" fontId="11" fillId="37" borderId="22" xfId="55" applyFont="1" applyFill="1" applyBorder="1" applyAlignment="1" applyProtection="1">
      <alignment horizontal="center" vertical="center" wrapText="1"/>
      <protection locked="0"/>
    </xf>
    <xf numFmtId="14" fontId="14" fillId="34" borderId="22" xfId="55" applyNumberFormat="1" applyFont="1" applyFill="1" applyBorder="1" applyAlignment="1" applyProtection="1">
      <alignment horizontal="center" vertical="center" wrapText="1"/>
      <protection/>
    </xf>
    <xf numFmtId="0" fontId="5" fillId="33" borderId="22" xfId="55" applyFont="1" applyFill="1" applyBorder="1" applyAlignment="1" applyProtection="1">
      <alignment horizontal="center" vertical="center" wrapText="1"/>
      <protection/>
    </xf>
    <xf numFmtId="0" fontId="13" fillId="32" borderId="22" xfId="55" applyFont="1" applyFill="1" applyBorder="1" applyAlignment="1" applyProtection="1">
      <alignment horizontal="left" vertical="center" wrapText="1"/>
      <protection/>
    </xf>
    <xf numFmtId="0" fontId="6" fillId="32" borderId="22" xfId="55" applyFont="1" applyFill="1" applyBorder="1" applyAlignment="1" applyProtection="1">
      <alignment horizontal="left" vertical="center" wrapText="1"/>
      <protection/>
    </xf>
    <xf numFmtId="0" fontId="7" fillId="0" borderId="22" xfId="55" applyFont="1" applyBorder="1" applyAlignment="1" applyProtection="1">
      <alignment horizontal="left" vertical="center" wrapText="1"/>
      <protection/>
    </xf>
    <xf numFmtId="0" fontId="7" fillId="0" borderId="22" xfId="52" applyFont="1" applyBorder="1" applyAlignment="1">
      <alignment horizontal="left" vertical="center" wrapText="1"/>
      <protection/>
    </xf>
    <xf numFmtId="0" fontId="24" fillId="0" borderId="22" xfId="0" applyFont="1" applyBorder="1" applyAlignment="1">
      <alignment horizontal="left" vertical="center" wrapText="1"/>
    </xf>
    <xf numFmtId="0" fontId="14" fillId="32" borderId="22" xfId="55" applyFont="1" applyFill="1" applyBorder="1" applyAlignment="1" applyProtection="1">
      <alignment horizontal="center" vertical="center" wrapText="1"/>
      <protection/>
    </xf>
    <xf numFmtId="0" fontId="5" fillId="0" borderId="11" xfId="55" applyFont="1" applyBorder="1" applyAlignment="1" applyProtection="1">
      <alignment horizontal="center" wrapText="1"/>
      <protection locked="0"/>
    </xf>
    <xf numFmtId="0" fontId="5" fillId="0" borderId="17" xfId="55" applyFont="1" applyBorder="1" applyAlignment="1" applyProtection="1">
      <alignment horizontal="center" wrapText="1"/>
      <protection locked="0"/>
    </xf>
    <xf numFmtId="0" fontId="5" fillId="0" borderId="14" xfId="55" applyFont="1" applyBorder="1" applyAlignment="1" applyProtection="1">
      <alignment horizontal="center" wrapText="1"/>
      <protection locked="0"/>
    </xf>
    <xf numFmtId="0" fontId="5" fillId="0" borderId="13" xfId="55" applyFont="1" applyBorder="1" applyAlignment="1" applyProtection="1">
      <alignment horizontal="center" wrapText="1"/>
      <protection locked="0"/>
    </xf>
    <xf numFmtId="0" fontId="5" fillId="33" borderId="22" xfId="55" applyFont="1" applyFill="1" applyBorder="1" applyAlignment="1" applyProtection="1">
      <alignment horizontal="center" vertical="center"/>
      <protection/>
    </xf>
    <xf numFmtId="0" fontId="7" fillId="32" borderId="17" xfId="55" applyFont="1" applyFill="1" applyBorder="1" applyAlignment="1" applyProtection="1">
      <alignment horizontal="left" vertical="center"/>
      <protection/>
    </xf>
    <xf numFmtId="0" fontId="7" fillId="32" borderId="14" xfId="55" applyFont="1" applyFill="1" applyBorder="1" applyAlignment="1" applyProtection="1">
      <alignment horizontal="left" vertical="center"/>
      <protection/>
    </xf>
    <xf numFmtId="0" fontId="7" fillId="32" borderId="13" xfId="55" applyFont="1" applyFill="1" applyBorder="1" applyAlignment="1" applyProtection="1">
      <alignment horizontal="left" vertical="center"/>
      <protection/>
    </xf>
    <xf numFmtId="0" fontId="5" fillId="0" borderId="22" xfId="55" applyNumberFormat="1" applyFont="1" applyFill="1" applyBorder="1" applyAlignment="1" applyProtection="1">
      <alignment horizontal="center" vertical="center" wrapText="1"/>
      <protection/>
    </xf>
    <xf numFmtId="0" fontId="4" fillId="32" borderId="22" xfId="55" applyFont="1" applyFill="1" applyBorder="1" applyAlignment="1" applyProtection="1">
      <alignment horizontal="center" vertical="center" wrapText="1"/>
      <protection/>
    </xf>
    <xf numFmtId="0" fontId="2" fillId="0" borderId="22" xfId="52" applyFont="1" applyBorder="1" applyAlignment="1">
      <alignment horizontal="center" vertical="center" wrapText="1"/>
      <protection/>
    </xf>
    <xf numFmtId="0" fontId="4" fillId="34" borderId="22" xfId="55" applyFont="1" applyFill="1" applyBorder="1" applyAlignment="1" applyProtection="1">
      <alignment horizontal="center" vertical="center" wrapText="1"/>
      <protection locked="0"/>
    </xf>
    <xf numFmtId="0" fontId="4" fillId="38" borderId="22" xfId="55" applyFont="1" applyFill="1" applyBorder="1" applyAlignment="1" applyProtection="1">
      <alignment horizontal="center" vertical="center" wrapText="1"/>
      <protection/>
    </xf>
    <xf numFmtId="0" fontId="2" fillId="38" borderId="22" xfId="52" applyFont="1" applyFill="1" applyBorder="1" applyAlignment="1">
      <alignment horizontal="center" vertical="center"/>
      <protection/>
    </xf>
    <xf numFmtId="0" fontId="13" fillId="32" borderId="22" xfId="55" applyFont="1" applyFill="1" applyBorder="1" applyAlignment="1" applyProtection="1">
      <alignment horizontal="center" vertical="center" wrapText="1"/>
      <protection/>
    </xf>
    <xf numFmtId="0" fontId="6" fillId="32" borderId="22" xfId="55" applyFont="1" applyFill="1" applyBorder="1" applyAlignment="1" applyProtection="1">
      <alignment horizontal="center" vertical="center" wrapText="1"/>
      <protection/>
    </xf>
    <xf numFmtId="0" fontId="7" fillId="32" borderId="17" xfId="55" applyFont="1" applyFill="1" applyBorder="1" applyAlignment="1" applyProtection="1">
      <alignment horizontal="left" vertical="center" wrapText="1"/>
      <protection/>
    </xf>
    <xf numFmtId="0" fontId="3" fillId="0" borderId="14" xfId="52" applyFont="1" applyBorder="1" applyAlignment="1">
      <alignment horizontal="left" wrapText="1"/>
      <protection/>
    </xf>
    <xf numFmtId="0" fontId="25" fillId="0" borderId="22" xfId="53" applyFont="1" applyFill="1" applyBorder="1" applyAlignment="1">
      <alignment horizontal="center" wrapText="1"/>
      <protection/>
    </xf>
    <xf numFmtId="0" fontId="4" fillId="32" borderId="24" xfId="55" applyFont="1" applyFill="1" applyBorder="1" applyAlignment="1" applyProtection="1">
      <alignment horizontal="center" vertical="center" wrapText="1"/>
      <protection/>
    </xf>
    <xf numFmtId="0" fontId="14" fillId="32" borderId="24" xfId="55" applyFont="1" applyFill="1" applyBorder="1" applyAlignment="1" applyProtection="1">
      <alignment horizontal="center" vertical="center" wrapText="1"/>
      <protection/>
    </xf>
    <xf numFmtId="0" fontId="14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164" fontId="27" fillId="4" borderId="22" xfId="55" applyNumberFormat="1" applyFont="1" applyFill="1" applyBorder="1" applyAlignment="1" applyProtection="1">
      <alignment horizontal="center" vertical="center" wrapText="1"/>
      <protection locked="0"/>
    </xf>
    <xf numFmtId="164" fontId="6" fillId="4" borderId="24" xfId="55" applyNumberFormat="1" applyFont="1" applyFill="1" applyBorder="1" applyAlignment="1" applyProtection="1">
      <alignment horizontal="center" vertical="center" wrapText="1"/>
      <protection/>
    </xf>
    <xf numFmtId="0" fontId="11" fillId="4" borderId="22" xfId="55" applyFont="1" applyFill="1" applyBorder="1" applyAlignment="1" applyProtection="1">
      <alignment horizontal="center"/>
      <protection locked="0"/>
    </xf>
    <xf numFmtId="0" fontId="2" fillId="4" borderId="22" xfId="52" applyFont="1" applyFill="1" applyBorder="1" applyAlignment="1">
      <alignment horizontal="center"/>
      <protection/>
    </xf>
    <xf numFmtId="0" fontId="18" fillId="0" borderId="11" xfId="52" applyFont="1" applyBorder="1" applyAlignment="1">
      <alignment horizontal="center" vertical="center" wrapText="1"/>
      <protection/>
    </xf>
    <xf numFmtId="0" fontId="20" fillId="34" borderId="14" xfId="55" applyFont="1" applyFill="1" applyBorder="1" applyAlignment="1" applyProtection="1">
      <alignment horizontal="left" vertical="center" wrapText="1"/>
      <protection locked="0"/>
    </xf>
    <xf numFmtId="0" fontId="20" fillId="34" borderId="11" xfId="55" applyFont="1" applyFill="1" applyBorder="1" applyAlignment="1" applyProtection="1">
      <alignment horizontal="center" vertical="center" wrapText="1"/>
      <protection locked="0"/>
    </xf>
    <xf numFmtId="0" fontId="20" fillId="38" borderId="20" xfId="55" applyFont="1" applyFill="1" applyBorder="1" applyAlignment="1" applyProtection="1">
      <alignment horizontal="center" vertical="center" wrapText="1"/>
      <protection/>
    </xf>
    <xf numFmtId="0" fontId="18" fillId="38" borderId="23" xfId="52" applyFont="1" applyFill="1" applyBorder="1" applyAlignment="1">
      <alignment horizontal="center" vertical="center"/>
      <protection/>
    </xf>
    <xf numFmtId="0" fontId="18" fillId="38" borderId="23" xfId="52" applyFont="1" applyFill="1" applyBorder="1" applyAlignment="1">
      <alignment vertical="center"/>
      <protection/>
    </xf>
    <xf numFmtId="0" fontId="18" fillId="38" borderId="21" xfId="52" applyFont="1" applyFill="1" applyBorder="1" applyAlignment="1">
      <alignment vertical="center"/>
      <protection/>
    </xf>
    <xf numFmtId="0" fontId="18" fillId="38" borderId="15" xfId="52" applyFont="1" applyFill="1" applyBorder="1" applyAlignment="1">
      <alignment horizontal="center" vertical="center"/>
      <protection/>
    </xf>
    <xf numFmtId="0" fontId="18" fillId="38" borderId="18" xfId="52" applyFont="1" applyFill="1" applyBorder="1" applyAlignment="1">
      <alignment horizontal="center" vertical="center"/>
      <protection/>
    </xf>
    <xf numFmtId="0" fontId="18" fillId="38" borderId="18" xfId="52" applyFont="1" applyFill="1" applyBorder="1" applyAlignment="1">
      <alignment vertical="center"/>
      <protection/>
    </xf>
    <xf numFmtId="0" fontId="18" fillId="38" borderId="19" xfId="52" applyFont="1" applyFill="1" applyBorder="1" applyAlignment="1">
      <alignment vertical="center"/>
      <protection/>
    </xf>
    <xf numFmtId="0" fontId="20" fillId="32" borderId="18" xfId="55" applyFont="1" applyFill="1" applyBorder="1" applyAlignment="1" applyProtection="1">
      <alignment horizontal="center" vertical="center" wrapText="1"/>
      <protection/>
    </xf>
    <xf numFmtId="0" fontId="18" fillId="0" borderId="19" xfId="52" applyFont="1" applyBorder="1" applyAlignment="1">
      <alignment horizontal="center" vertical="center" wrapText="1"/>
      <protection/>
    </xf>
    <xf numFmtId="0" fontId="18" fillId="33" borderId="18" xfId="52" applyFont="1" applyFill="1" applyBorder="1" applyAlignment="1">
      <alignment vertical="center" wrapText="1"/>
      <protection/>
    </xf>
    <xf numFmtId="0" fontId="18" fillId="33" borderId="19" xfId="52" applyFont="1" applyFill="1" applyBorder="1" applyAlignment="1">
      <alignment vertical="center" wrapText="1"/>
      <protection/>
    </xf>
    <xf numFmtId="0" fontId="18" fillId="32" borderId="17" xfId="52" applyFont="1" applyFill="1" applyBorder="1" applyAlignment="1">
      <alignment horizontal="center" vertical="center" wrapText="1"/>
      <protection/>
    </xf>
    <xf numFmtId="0" fontId="18" fillId="32" borderId="13" xfId="52" applyFont="1" applyFill="1" applyBorder="1" applyAlignment="1">
      <alignment horizontal="center" vertical="center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_02_zał_zest. uczestnikow_szkolen_20.07.2009" xfId="55"/>
    <cellStyle name="Obliczenia" xfId="56"/>
    <cellStyle name="Followed Hyperlink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2"/>
  <sheetViews>
    <sheetView showGridLines="0" zoomScale="75" zoomScaleNormal="75" zoomScaleSheetLayoutView="100" zoomScalePageLayoutView="0" workbookViewId="0" topLeftCell="A1">
      <selection activeCell="AK13" sqref="AK13:AY13"/>
    </sheetView>
  </sheetViews>
  <sheetFormatPr defaultColWidth="3.28125" defaultRowHeight="15"/>
  <cols>
    <col min="1" max="1" width="3.28125" style="2" customWidth="1"/>
    <col min="2" max="2" width="7.00390625" style="2" customWidth="1"/>
    <col min="3" max="3" width="27.8515625" style="2" customWidth="1"/>
    <col min="4" max="4" width="2.140625" style="2" customWidth="1"/>
    <col min="5" max="5" width="2.00390625" style="2" customWidth="1"/>
    <col min="6" max="6" width="3.57421875" style="2" customWidth="1"/>
    <col min="7" max="51" width="1.7109375" style="2" customWidth="1"/>
    <col min="52" max="52" width="3.28125" style="2" customWidth="1"/>
    <col min="53" max="16384" width="3.28125" style="2" customWidth="1"/>
  </cols>
  <sheetData>
    <row r="1" spans="1:52" ht="12.75">
      <c r="A1" s="52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53"/>
    </row>
    <row r="2" spans="1:56" ht="28.5" customHeight="1">
      <c r="A2" s="55"/>
      <c r="B2" s="135" t="s">
        <v>25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22"/>
      <c r="BA2" s="13"/>
      <c r="BB2" s="13"/>
      <c r="BC2" s="13"/>
      <c r="BD2" s="13"/>
    </row>
    <row r="3" spans="1:56" ht="15.75" customHeight="1">
      <c r="A3" s="55"/>
      <c r="B3" s="133" t="s">
        <v>15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22"/>
      <c r="BA3" s="14"/>
      <c r="BB3" s="14"/>
      <c r="BC3" s="14"/>
      <c r="BD3" s="15"/>
    </row>
    <row r="4" spans="1:56" s="17" customFormat="1" ht="33.75" customHeight="1">
      <c r="A4" s="55"/>
      <c r="B4" s="138" t="s">
        <v>10</v>
      </c>
      <c r="C4" s="138" t="s">
        <v>11</v>
      </c>
      <c r="D4" s="138"/>
      <c r="E4" s="138"/>
      <c r="F4" s="138"/>
      <c r="G4" s="138" t="s">
        <v>31</v>
      </c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 t="s">
        <v>32</v>
      </c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 t="s">
        <v>33</v>
      </c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22"/>
      <c r="BA4" s="3"/>
      <c r="BB4" s="3"/>
      <c r="BC4" s="3"/>
      <c r="BD4" s="16"/>
    </row>
    <row r="5" spans="1:56" s="20" customFormat="1" ht="17.25" customHeight="1">
      <c r="A5" s="55"/>
      <c r="B5" s="138"/>
      <c r="C5" s="143">
        <v>1</v>
      </c>
      <c r="D5" s="143"/>
      <c r="E5" s="143"/>
      <c r="F5" s="143"/>
      <c r="G5" s="143">
        <v>2</v>
      </c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>
        <v>3</v>
      </c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32">
        <v>4</v>
      </c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22"/>
      <c r="BA5" s="18"/>
      <c r="BB5" s="18"/>
      <c r="BC5" s="18"/>
      <c r="BD5" s="19"/>
    </row>
    <row r="6" spans="1:56" ht="12.75">
      <c r="A6" s="55"/>
      <c r="B6" s="128" t="s">
        <v>12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2"/>
      <c r="BA6" s="15"/>
      <c r="BB6" s="15"/>
      <c r="BC6" s="15"/>
      <c r="BD6" s="16"/>
    </row>
    <row r="7" spans="1:56" ht="12.75">
      <c r="A7" s="55"/>
      <c r="B7" s="66" t="s">
        <v>19</v>
      </c>
      <c r="C7" s="119" t="s">
        <v>53</v>
      </c>
      <c r="D7" s="119"/>
      <c r="E7" s="119"/>
      <c r="F7" s="119"/>
      <c r="G7" s="123" t="s">
        <v>44</v>
      </c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 t="s">
        <v>45</v>
      </c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>
        <v>122</v>
      </c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2"/>
      <c r="BA7" s="15"/>
      <c r="BB7" s="15"/>
      <c r="BC7" s="15"/>
      <c r="BD7" s="16"/>
    </row>
    <row r="8" spans="1:56" ht="40.5" customHeight="1">
      <c r="A8" s="55"/>
      <c r="B8" s="67" t="s">
        <v>27</v>
      </c>
      <c r="C8" s="99" t="s">
        <v>262</v>
      </c>
      <c r="D8" s="99"/>
      <c r="E8" s="99"/>
      <c r="F8" s="99"/>
      <c r="G8" s="100" t="s">
        <v>44</v>
      </c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 t="s">
        <v>45</v>
      </c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>
        <v>122</v>
      </c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22"/>
      <c r="BA8" s="15"/>
      <c r="BB8" s="15"/>
      <c r="BC8" s="15"/>
      <c r="BD8" s="16"/>
    </row>
    <row r="9" spans="1:56" ht="48" customHeight="1">
      <c r="A9" s="55"/>
      <c r="B9" s="67" t="s">
        <v>81</v>
      </c>
      <c r="C9" s="99" t="s">
        <v>229</v>
      </c>
      <c r="D9" s="99"/>
      <c r="E9" s="99"/>
      <c r="F9" s="99"/>
      <c r="G9" s="100" t="s">
        <v>44</v>
      </c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 t="s">
        <v>77</v>
      </c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>
        <v>30</v>
      </c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22"/>
      <c r="BA9" s="15"/>
      <c r="BB9" s="15"/>
      <c r="BC9" s="15"/>
      <c r="BD9" s="16"/>
    </row>
    <row r="10" spans="1:56" ht="50.25" customHeight="1">
      <c r="A10" s="55"/>
      <c r="B10" s="67" t="s">
        <v>82</v>
      </c>
      <c r="C10" s="99" t="s">
        <v>229</v>
      </c>
      <c r="D10" s="99"/>
      <c r="E10" s="99"/>
      <c r="F10" s="99"/>
      <c r="G10" s="100" t="s">
        <v>37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 t="s">
        <v>78</v>
      </c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>
        <v>30</v>
      </c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22"/>
      <c r="BA10" s="15"/>
      <c r="BB10" s="15"/>
      <c r="BC10" s="15"/>
      <c r="BD10" s="16"/>
    </row>
    <row r="11" spans="1:56" ht="48" customHeight="1">
      <c r="A11" s="55"/>
      <c r="B11" s="67" t="s">
        <v>83</v>
      </c>
      <c r="C11" s="99" t="s">
        <v>230</v>
      </c>
      <c r="D11" s="99"/>
      <c r="E11" s="99"/>
      <c r="F11" s="99"/>
      <c r="G11" s="100" t="s">
        <v>79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 t="s">
        <v>36</v>
      </c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>
        <v>31</v>
      </c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22"/>
      <c r="BA11" s="15"/>
      <c r="BB11" s="15"/>
      <c r="BC11" s="15"/>
      <c r="BD11" s="16"/>
    </row>
    <row r="12" spans="1:56" ht="56.25" customHeight="1">
      <c r="A12" s="55"/>
      <c r="B12" s="67" t="s">
        <v>84</v>
      </c>
      <c r="C12" s="99" t="s">
        <v>230</v>
      </c>
      <c r="D12" s="99"/>
      <c r="E12" s="99"/>
      <c r="F12" s="99"/>
      <c r="G12" s="100" t="s">
        <v>80</v>
      </c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 t="s">
        <v>45</v>
      </c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>
        <v>31</v>
      </c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22"/>
      <c r="BA12" s="15"/>
      <c r="BB12" s="15"/>
      <c r="BC12" s="15"/>
      <c r="BD12" s="16"/>
    </row>
    <row r="13" spans="1:56" ht="30" customHeight="1">
      <c r="A13" s="55"/>
      <c r="B13" s="67" t="s">
        <v>85</v>
      </c>
      <c r="C13" s="99" t="s">
        <v>246</v>
      </c>
      <c r="D13" s="99"/>
      <c r="E13" s="99"/>
      <c r="F13" s="99"/>
      <c r="G13" s="100" t="s">
        <v>79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 t="s">
        <v>36</v>
      </c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>
        <v>31</v>
      </c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22"/>
      <c r="BA13" s="15"/>
      <c r="BB13" s="15"/>
      <c r="BC13" s="15"/>
      <c r="BD13" s="16"/>
    </row>
    <row r="14" spans="1:56" ht="30" customHeight="1">
      <c r="A14" s="55"/>
      <c r="B14" s="67" t="s">
        <v>86</v>
      </c>
      <c r="C14" s="99" t="s">
        <v>246</v>
      </c>
      <c r="D14" s="99"/>
      <c r="E14" s="99"/>
      <c r="F14" s="99"/>
      <c r="G14" s="100" t="s">
        <v>80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 t="s">
        <v>45</v>
      </c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>
        <v>31</v>
      </c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22"/>
      <c r="BA14" s="15"/>
      <c r="BB14" s="15"/>
      <c r="BC14" s="15"/>
      <c r="BD14" s="16"/>
    </row>
    <row r="15" spans="1:56" ht="45.75" customHeight="1">
      <c r="A15" s="55"/>
      <c r="B15" s="61" t="s">
        <v>66</v>
      </c>
      <c r="C15" s="117" t="s">
        <v>231</v>
      </c>
      <c r="D15" s="117"/>
      <c r="E15" s="117"/>
      <c r="F15" s="117"/>
      <c r="G15" s="118">
        <v>43191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18">
        <v>43312</v>
      </c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26">
        <f>V15-G15</f>
        <v>121</v>
      </c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2"/>
      <c r="BA15" s="15"/>
      <c r="BB15" s="15"/>
      <c r="BC15" s="15"/>
      <c r="BD15" s="16"/>
    </row>
    <row r="16" spans="1:56" ht="12.75">
      <c r="A16" s="55"/>
      <c r="B16" s="66" t="s">
        <v>87</v>
      </c>
      <c r="C16" s="119" t="s">
        <v>56</v>
      </c>
      <c r="D16" s="119"/>
      <c r="E16" s="119"/>
      <c r="F16" s="119"/>
      <c r="G16" s="131">
        <v>43191</v>
      </c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31">
        <v>43251</v>
      </c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>
        <v>31</v>
      </c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2"/>
      <c r="BA16" s="15"/>
      <c r="BB16" s="15"/>
      <c r="BC16" s="15"/>
      <c r="BD16" s="16"/>
    </row>
    <row r="17" spans="1:56" s="60" customFormat="1" ht="44.25" customHeight="1">
      <c r="A17" s="80"/>
      <c r="B17" s="61" t="s">
        <v>88</v>
      </c>
      <c r="C17" s="117" t="s">
        <v>67</v>
      </c>
      <c r="D17" s="117"/>
      <c r="E17" s="117"/>
      <c r="F17" s="117"/>
      <c r="G17" s="118">
        <v>43191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18">
        <v>43251</v>
      </c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>
        <v>31</v>
      </c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22"/>
      <c r="BA17" s="58"/>
      <c r="BB17" s="58"/>
      <c r="BC17" s="58"/>
      <c r="BD17" s="59"/>
    </row>
    <row r="18" spans="1:56" s="60" customFormat="1" ht="102" customHeight="1">
      <c r="A18" s="80"/>
      <c r="B18" s="61" t="s">
        <v>121</v>
      </c>
      <c r="C18" s="117" t="s">
        <v>175</v>
      </c>
      <c r="D18" s="117"/>
      <c r="E18" s="117"/>
      <c r="F18" s="117"/>
      <c r="G18" s="118">
        <v>43221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18">
        <v>43251</v>
      </c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>
        <v>30</v>
      </c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22"/>
      <c r="BA18" s="58"/>
      <c r="BB18" s="58"/>
      <c r="BC18" s="58"/>
      <c r="BD18" s="59"/>
    </row>
    <row r="19" spans="1:56" s="60" customFormat="1" ht="44.25" customHeight="1">
      <c r="A19" s="80"/>
      <c r="B19" s="61" t="s">
        <v>196</v>
      </c>
      <c r="C19" s="117" t="s">
        <v>170</v>
      </c>
      <c r="D19" s="117"/>
      <c r="E19" s="117"/>
      <c r="F19" s="117"/>
      <c r="G19" s="118">
        <v>43221</v>
      </c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18">
        <v>43251</v>
      </c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>
        <v>30</v>
      </c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22"/>
      <c r="BA19" s="58"/>
      <c r="BB19" s="58"/>
      <c r="BC19" s="58"/>
      <c r="BD19" s="59"/>
    </row>
    <row r="20" spans="1:56" s="60" customFormat="1" ht="44.25" customHeight="1">
      <c r="A20" s="80"/>
      <c r="B20" s="61" t="s">
        <v>197</v>
      </c>
      <c r="C20" s="117" t="s">
        <v>171</v>
      </c>
      <c r="D20" s="117"/>
      <c r="E20" s="117"/>
      <c r="F20" s="117"/>
      <c r="G20" s="118">
        <v>43221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18">
        <v>43251</v>
      </c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>
        <v>30</v>
      </c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22"/>
      <c r="BA20" s="58"/>
      <c r="BB20" s="58"/>
      <c r="BC20" s="58"/>
      <c r="BD20" s="59"/>
    </row>
    <row r="21" spans="1:56" s="60" customFormat="1" ht="64.5" customHeight="1">
      <c r="A21" s="80"/>
      <c r="B21" s="61" t="s">
        <v>198</v>
      </c>
      <c r="C21" s="117" t="s">
        <v>257</v>
      </c>
      <c r="D21" s="117"/>
      <c r="E21" s="117"/>
      <c r="F21" s="117"/>
      <c r="G21" s="118">
        <v>43221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18">
        <v>43251</v>
      </c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>
        <v>30</v>
      </c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22"/>
      <c r="BA21" s="58"/>
      <c r="BB21" s="58"/>
      <c r="BC21" s="58"/>
      <c r="BD21" s="59"/>
    </row>
    <row r="22" spans="1:56" s="60" customFormat="1" ht="44.25" customHeight="1">
      <c r="A22" s="80"/>
      <c r="B22" s="61" t="s">
        <v>199</v>
      </c>
      <c r="C22" s="117" t="s">
        <v>236</v>
      </c>
      <c r="D22" s="117"/>
      <c r="E22" s="117"/>
      <c r="F22" s="117"/>
      <c r="G22" s="118">
        <v>43221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18">
        <v>43251</v>
      </c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>
        <v>30</v>
      </c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22"/>
      <c r="BA22" s="58"/>
      <c r="BB22" s="58"/>
      <c r="BC22" s="58"/>
      <c r="BD22" s="59"/>
    </row>
    <row r="23" spans="1:56" s="60" customFormat="1" ht="44.25" customHeight="1">
      <c r="A23" s="80"/>
      <c r="B23" s="61" t="s">
        <v>200</v>
      </c>
      <c r="C23" s="117" t="s">
        <v>222</v>
      </c>
      <c r="D23" s="117"/>
      <c r="E23" s="117"/>
      <c r="F23" s="117"/>
      <c r="G23" s="118">
        <v>43221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18">
        <v>43251</v>
      </c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>
        <v>30</v>
      </c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22"/>
      <c r="BA23" s="58"/>
      <c r="BB23" s="58"/>
      <c r="BC23" s="58"/>
      <c r="BD23" s="59"/>
    </row>
    <row r="24" spans="1:56" s="60" customFormat="1" ht="44.25" customHeight="1">
      <c r="A24" s="80"/>
      <c r="B24" s="61" t="s">
        <v>201</v>
      </c>
      <c r="C24" s="117" t="s">
        <v>267</v>
      </c>
      <c r="D24" s="117"/>
      <c r="E24" s="117"/>
      <c r="F24" s="117"/>
      <c r="G24" s="118">
        <v>43221</v>
      </c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18">
        <v>43251</v>
      </c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>
        <v>30</v>
      </c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22"/>
      <c r="BA24" s="58"/>
      <c r="BB24" s="58"/>
      <c r="BC24" s="58"/>
      <c r="BD24" s="59"/>
    </row>
    <row r="25" spans="1:56" ht="12.75">
      <c r="A25" s="55"/>
      <c r="B25" s="66" t="s">
        <v>90</v>
      </c>
      <c r="C25" s="119" t="s">
        <v>58</v>
      </c>
      <c r="D25" s="119"/>
      <c r="E25" s="119"/>
      <c r="F25" s="119"/>
      <c r="G25" s="123" t="s">
        <v>79</v>
      </c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 t="s">
        <v>45</v>
      </c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02">
        <f>V25-G25+1</f>
        <v>92</v>
      </c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22"/>
      <c r="BA25" s="15"/>
      <c r="BB25" s="15"/>
      <c r="BC25" s="15"/>
      <c r="BD25" s="16"/>
    </row>
    <row r="26" spans="1:56" ht="130.5" customHeight="1">
      <c r="A26" s="55"/>
      <c r="B26" s="67" t="s">
        <v>95</v>
      </c>
      <c r="C26" s="99" t="s">
        <v>242</v>
      </c>
      <c r="D26" s="99"/>
      <c r="E26" s="99"/>
      <c r="F26" s="99"/>
      <c r="G26" s="100" t="s">
        <v>79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 t="s">
        <v>36</v>
      </c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29">
        <f>V26-G26+1</f>
        <v>31</v>
      </c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2"/>
      <c r="BA26" s="15"/>
      <c r="BB26" s="15"/>
      <c r="BC26" s="15"/>
      <c r="BD26" s="16"/>
    </row>
    <row r="27" spans="1:56" ht="155.25" customHeight="1">
      <c r="A27" s="55"/>
      <c r="B27" s="67" t="s">
        <v>96</v>
      </c>
      <c r="C27" s="99" t="s">
        <v>240</v>
      </c>
      <c r="D27" s="99"/>
      <c r="E27" s="99"/>
      <c r="F27" s="99"/>
      <c r="G27" s="100" t="s">
        <v>37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 t="s">
        <v>78</v>
      </c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29">
        <f aca="true" t="shared" si="0" ref="AK27:AK34">V27-G27+1</f>
        <v>30</v>
      </c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2"/>
      <c r="BA27" s="15"/>
      <c r="BB27" s="15"/>
      <c r="BC27" s="15"/>
      <c r="BD27" s="16"/>
    </row>
    <row r="28" spans="1:56" ht="64.5" customHeight="1">
      <c r="A28" s="55"/>
      <c r="B28" s="67" t="s">
        <v>97</v>
      </c>
      <c r="C28" s="99" t="s">
        <v>162</v>
      </c>
      <c r="D28" s="99"/>
      <c r="E28" s="99"/>
      <c r="F28" s="99"/>
      <c r="G28" s="100" t="s">
        <v>80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 t="s">
        <v>45</v>
      </c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29">
        <f t="shared" si="0"/>
        <v>31</v>
      </c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2"/>
      <c r="BA28" s="15"/>
      <c r="BB28" s="15"/>
      <c r="BC28" s="15"/>
      <c r="BD28" s="16"/>
    </row>
    <row r="29" spans="1:56" ht="64.5" customHeight="1">
      <c r="A29" s="55"/>
      <c r="B29" s="67" t="s">
        <v>98</v>
      </c>
      <c r="C29" s="99" t="s">
        <v>164</v>
      </c>
      <c r="D29" s="99"/>
      <c r="E29" s="99"/>
      <c r="F29" s="99"/>
      <c r="G29" s="100" t="s">
        <v>80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 t="s">
        <v>45</v>
      </c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29">
        <f t="shared" si="0"/>
        <v>31</v>
      </c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2"/>
      <c r="BA29" s="15"/>
      <c r="BB29" s="15"/>
      <c r="BC29" s="15"/>
      <c r="BD29" s="16"/>
    </row>
    <row r="30" spans="1:56" ht="130.5" customHeight="1">
      <c r="A30" s="55"/>
      <c r="B30" s="67" t="s">
        <v>99</v>
      </c>
      <c r="C30" s="99" t="s">
        <v>243</v>
      </c>
      <c r="D30" s="99"/>
      <c r="E30" s="99"/>
      <c r="F30" s="99"/>
      <c r="G30" s="100" t="s">
        <v>80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 t="s">
        <v>45</v>
      </c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29">
        <f t="shared" si="0"/>
        <v>31</v>
      </c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2"/>
      <c r="BA30" s="15"/>
      <c r="BB30" s="15"/>
      <c r="BC30" s="15"/>
      <c r="BD30" s="16"/>
    </row>
    <row r="31" spans="1:56" ht="138" customHeight="1">
      <c r="A31" s="55"/>
      <c r="B31" s="91" t="s">
        <v>100</v>
      </c>
      <c r="C31" s="124" t="s">
        <v>276</v>
      </c>
      <c r="D31" s="117"/>
      <c r="E31" s="117"/>
      <c r="F31" s="117"/>
      <c r="G31" s="100" t="s">
        <v>44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 t="s">
        <v>77</v>
      </c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29">
        <f t="shared" si="0"/>
        <v>30</v>
      </c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2"/>
      <c r="BA31" s="15"/>
      <c r="BB31" s="15"/>
      <c r="BC31" s="15"/>
      <c r="BD31" s="16"/>
    </row>
    <row r="32" spans="1:56" ht="134.25" customHeight="1">
      <c r="A32" s="55"/>
      <c r="B32" s="91" t="s">
        <v>101</v>
      </c>
      <c r="C32" s="124" t="s">
        <v>277</v>
      </c>
      <c r="D32" s="117"/>
      <c r="E32" s="117"/>
      <c r="F32" s="117"/>
      <c r="G32" s="100" t="s">
        <v>79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 t="s">
        <v>36</v>
      </c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29">
        <f t="shared" si="0"/>
        <v>31</v>
      </c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2"/>
      <c r="BA32" s="15"/>
      <c r="BB32" s="15"/>
      <c r="BC32" s="15"/>
      <c r="BD32" s="16"/>
    </row>
    <row r="33" spans="1:56" ht="134.25" customHeight="1">
      <c r="A33" s="55"/>
      <c r="B33" s="91" t="s">
        <v>163</v>
      </c>
      <c r="C33" s="124" t="s">
        <v>278</v>
      </c>
      <c r="D33" s="117"/>
      <c r="E33" s="117"/>
      <c r="F33" s="117"/>
      <c r="G33" s="100" t="s">
        <v>37</v>
      </c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 t="s">
        <v>78</v>
      </c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29">
        <f t="shared" si="0"/>
        <v>30</v>
      </c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2"/>
      <c r="BA33" s="15"/>
      <c r="BB33" s="15"/>
      <c r="BC33" s="15"/>
      <c r="BD33" s="16"/>
    </row>
    <row r="34" spans="1:56" ht="138.75" customHeight="1">
      <c r="A34" s="55"/>
      <c r="B34" s="67" t="s">
        <v>165</v>
      </c>
      <c r="C34" s="99" t="s">
        <v>249</v>
      </c>
      <c r="D34" s="99"/>
      <c r="E34" s="99"/>
      <c r="F34" s="99"/>
      <c r="G34" s="100" t="s">
        <v>80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 t="s">
        <v>45</v>
      </c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29">
        <f t="shared" si="0"/>
        <v>31</v>
      </c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2"/>
      <c r="BA34" s="15"/>
      <c r="BB34" s="15"/>
      <c r="BC34" s="15"/>
      <c r="BD34" s="16"/>
    </row>
    <row r="35" spans="1:56" ht="138.75" customHeight="1">
      <c r="A35" s="55"/>
      <c r="B35" s="67" t="s">
        <v>167</v>
      </c>
      <c r="C35" s="99" t="s">
        <v>247</v>
      </c>
      <c r="D35" s="99"/>
      <c r="E35" s="99"/>
      <c r="F35" s="99"/>
      <c r="G35" s="100" t="s">
        <v>80</v>
      </c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 t="s">
        <v>45</v>
      </c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29">
        <f>V35-G35+1</f>
        <v>31</v>
      </c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2"/>
      <c r="BA35" s="15"/>
      <c r="BB35" s="15"/>
      <c r="BC35" s="15"/>
      <c r="BD35" s="16"/>
    </row>
    <row r="36" spans="1:56" ht="138.75" customHeight="1">
      <c r="A36" s="55"/>
      <c r="B36" s="61" t="s">
        <v>188</v>
      </c>
      <c r="C36" s="117" t="s">
        <v>245</v>
      </c>
      <c r="D36" s="117"/>
      <c r="E36" s="117"/>
      <c r="F36" s="117"/>
      <c r="G36" s="118">
        <v>43252</v>
      </c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18">
        <v>43281</v>
      </c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>
        <v>30</v>
      </c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22"/>
      <c r="BA36" s="15"/>
      <c r="BB36" s="15"/>
      <c r="BC36" s="15"/>
      <c r="BD36" s="16"/>
    </row>
    <row r="37" spans="1:56" ht="42" customHeight="1">
      <c r="A37" s="55"/>
      <c r="B37" s="61" t="s">
        <v>215</v>
      </c>
      <c r="C37" s="117" t="s">
        <v>191</v>
      </c>
      <c r="D37" s="117"/>
      <c r="E37" s="117"/>
      <c r="F37" s="117"/>
      <c r="G37" s="118">
        <v>43252</v>
      </c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18">
        <v>43281</v>
      </c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>
        <v>30</v>
      </c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22"/>
      <c r="BA37" s="15"/>
      <c r="BB37" s="15"/>
      <c r="BC37" s="15"/>
      <c r="BD37" s="16"/>
    </row>
    <row r="38" spans="1:56" ht="67.5" customHeight="1">
      <c r="A38" s="55"/>
      <c r="B38" s="61" t="s">
        <v>216</v>
      </c>
      <c r="C38" s="117" t="s">
        <v>192</v>
      </c>
      <c r="D38" s="117"/>
      <c r="E38" s="117"/>
      <c r="F38" s="117"/>
      <c r="G38" s="118">
        <v>43252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18">
        <v>43281</v>
      </c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>
        <v>30</v>
      </c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22"/>
      <c r="BA38" s="15"/>
      <c r="BB38" s="15"/>
      <c r="BC38" s="15"/>
      <c r="BD38" s="16"/>
    </row>
    <row r="39" spans="1:56" ht="54" customHeight="1">
      <c r="A39" s="55"/>
      <c r="B39" s="61" t="s">
        <v>217</v>
      </c>
      <c r="C39" s="117" t="s">
        <v>181</v>
      </c>
      <c r="D39" s="117"/>
      <c r="E39" s="117"/>
      <c r="F39" s="117"/>
      <c r="G39" s="118">
        <v>43252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18">
        <v>43281</v>
      </c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>
        <v>30</v>
      </c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22"/>
      <c r="BA39" s="15"/>
      <c r="BB39" s="15"/>
      <c r="BC39" s="15"/>
      <c r="BD39" s="16"/>
    </row>
    <row r="40" spans="1:56" ht="115.5" customHeight="1">
      <c r="A40" s="55"/>
      <c r="B40" s="67" t="s">
        <v>76</v>
      </c>
      <c r="C40" s="99" t="s">
        <v>248</v>
      </c>
      <c r="D40" s="99"/>
      <c r="E40" s="99"/>
      <c r="F40" s="99"/>
      <c r="G40" s="118">
        <v>43191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18">
        <v>43220</v>
      </c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>
        <v>30</v>
      </c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22"/>
      <c r="BA40" s="15"/>
      <c r="BB40" s="15"/>
      <c r="BC40" s="15"/>
      <c r="BD40" s="16"/>
    </row>
    <row r="41" spans="1:56" s="60" customFormat="1" ht="61.5" customHeight="1">
      <c r="A41" s="80"/>
      <c r="B41" s="82" t="s">
        <v>268</v>
      </c>
      <c r="C41" s="119" t="s">
        <v>59</v>
      </c>
      <c r="D41" s="119"/>
      <c r="E41" s="119"/>
      <c r="F41" s="119"/>
      <c r="G41" s="120">
        <v>43191</v>
      </c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0">
        <v>43312</v>
      </c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02">
        <f>V41-G41</f>
        <v>121</v>
      </c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22"/>
      <c r="BA41" s="58"/>
      <c r="BB41" s="58"/>
      <c r="BC41" s="58"/>
      <c r="BD41" s="59"/>
    </row>
    <row r="42" spans="1:56" s="60" customFormat="1" ht="61.5" customHeight="1">
      <c r="A42" s="80"/>
      <c r="B42" s="83" t="s">
        <v>269</v>
      </c>
      <c r="C42" s="99" t="s">
        <v>61</v>
      </c>
      <c r="D42" s="99"/>
      <c r="E42" s="99"/>
      <c r="F42" s="99"/>
      <c r="G42" s="115">
        <v>43191</v>
      </c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5">
        <v>43312</v>
      </c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03">
        <f>V42-G42</f>
        <v>121</v>
      </c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22"/>
      <c r="BA42" s="58"/>
      <c r="BB42" s="58"/>
      <c r="BC42" s="58"/>
      <c r="BD42" s="59"/>
    </row>
    <row r="43" spans="1:56" ht="12.75">
      <c r="A43" s="55"/>
      <c r="B43" s="130" t="s">
        <v>13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22"/>
      <c r="BA43" s="15"/>
      <c r="BB43" s="15"/>
      <c r="BC43" s="15"/>
      <c r="BD43" s="16"/>
    </row>
    <row r="44" spans="1:56" ht="12.75">
      <c r="A44" s="55"/>
      <c r="B44" s="66" t="s">
        <v>21</v>
      </c>
      <c r="C44" s="119" t="s">
        <v>53</v>
      </c>
      <c r="D44" s="119"/>
      <c r="E44" s="119"/>
      <c r="F44" s="119"/>
      <c r="G44" s="123" t="s">
        <v>46</v>
      </c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 t="s">
        <v>40</v>
      </c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>
        <v>122</v>
      </c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2"/>
      <c r="BA44" s="15"/>
      <c r="BB44" s="15"/>
      <c r="BC44" s="15"/>
      <c r="BD44" s="16"/>
    </row>
    <row r="45" spans="1:56" ht="42" customHeight="1">
      <c r="A45" s="55"/>
      <c r="B45" s="67" t="s">
        <v>29</v>
      </c>
      <c r="C45" s="99" t="s">
        <v>262</v>
      </c>
      <c r="D45" s="99"/>
      <c r="E45" s="99"/>
      <c r="F45" s="99"/>
      <c r="G45" s="100" t="s">
        <v>46</v>
      </c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 t="s">
        <v>40</v>
      </c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>
        <v>122</v>
      </c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22"/>
      <c r="BA45" s="15"/>
      <c r="BB45" s="15"/>
      <c r="BC45" s="15"/>
      <c r="BD45" s="16"/>
    </row>
    <row r="46" spans="1:56" ht="47.25" customHeight="1">
      <c r="A46" s="55"/>
      <c r="B46" s="67" t="s">
        <v>106</v>
      </c>
      <c r="C46" s="99" t="s">
        <v>229</v>
      </c>
      <c r="D46" s="99"/>
      <c r="E46" s="99"/>
      <c r="F46" s="99"/>
      <c r="G46" s="100" t="s">
        <v>46</v>
      </c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 t="s">
        <v>38</v>
      </c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>
        <v>31</v>
      </c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22"/>
      <c r="BA46" s="15"/>
      <c r="BB46" s="15"/>
      <c r="BC46" s="15"/>
      <c r="BD46" s="16"/>
    </row>
    <row r="47" spans="1:56" ht="46.5" customHeight="1">
      <c r="A47" s="55"/>
      <c r="B47" s="67" t="s">
        <v>107</v>
      </c>
      <c r="C47" s="99" t="s">
        <v>229</v>
      </c>
      <c r="D47" s="99"/>
      <c r="E47" s="99"/>
      <c r="F47" s="99"/>
      <c r="G47" s="100" t="s">
        <v>112</v>
      </c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 t="s">
        <v>113</v>
      </c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>
        <v>31</v>
      </c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22"/>
      <c r="BA47" s="15"/>
      <c r="BB47" s="15"/>
      <c r="BC47" s="15"/>
      <c r="BD47" s="16"/>
    </row>
    <row r="48" spans="1:56" ht="44.25" customHeight="1">
      <c r="A48" s="55"/>
      <c r="B48" s="67" t="s">
        <v>108</v>
      </c>
      <c r="C48" s="99" t="s">
        <v>230</v>
      </c>
      <c r="D48" s="99"/>
      <c r="E48" s="99"/>
      <c r="F48" s="99"/>
      <c r="G48" s="100" t="s">
        <v>39</v>
      </c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 t="s">
        <v>71</v>
      </c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>
        <v>30</v>
      </c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22"/>
      <c r="BA48" s="15"/>
      <c r="BB48" s="15"/>
      <c r="BC48" s="15"/>
      <c r="BD48" s="16"/>
    </row>
    <row r="49" spans="1:56" ht="48" customHeight="1">
      <c r="A49" s="55"/>
      <c r="B49" s="67" t="s">
        <v>109</v>
      </c>
      <c r="C49" s="99" t="s">
        <v>230</v>
      </c>
      <c r="D49" s="99"/>
      <c r="E49" s="99"/>
      <c r="F49" s="99"/>
      <c r="G49" s="100" t="s">
        <v>114</v>
      </c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 t="s">
        <v>40</v>
      </c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>
        <v>30</v>
      </c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22"/>
      <c r="BA49" s="15"/>
      <c r="BB49" s="15"/>
      <c r="BC49" s="15"/>
      <c r="BD49" s="16"/>
    </row>
    <row r="50" spans="1:56" ht="30" customHeight="1">
      <c r="A50" s="55"/>
      <c r="B50" s="67" t="s">
        <v>110</v>
      </c>
      <c r="C50" s="99" t="s">
        <v>246</v>
      </c>
      <c r="D50" s="99"/>
      <c r="E50" s="99"/>
      <c r="F50" s="99"/>
      <c r="G50" s="100" t="s">
        <v>39</v>
      </c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 t="s">
        <v>71</v>
      </c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>
        <v>30</v>
      </c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22"/>
      <c r="BA50" s="15"/>
      <c r="BB50" s="15"/>
      <c r="BC50" s="15"/>
      <c r="BD50" s="16"/>
    </row>
    <row r="51" spans="1:56" ht="30" customHeight="1">
      <c r="A51" s="55"/>
      <c r="B51" s="67" t="s">
        <v>111</v>
      </c>
      <c r="C51" s="99" t="s">
        <v>246</v>
      </c>
      <c r="D51" s="99"/>
      <c r="E51" s="99"/>
      <c r="F51" s="99"/>
      <c r="G51" s="100" t="s">
        <v>114</v>
      </c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 t="s">
        <v>40</v>
      </c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>
        <v>30</v>
      </c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22"/>
      <c r="BA51" s="15"/>
      <c r="BB51" s="15"/>
      <c r="BC51" s="15"/>
      <c r="BD51" s="16"/>
    </row>
    <row r="52" spans="1:56" ht="43.5" customHeight="1">
      <c r="A52" s="55"/>
      <c r="B52" s="61" t="s">
        <v>72</v>
      </c>
      <c r="C52" s="117" t="s">
        <v>233</v>
      </c>
      <c r="D52" s="117"/>
      <c r="E52" s="117"/>
      <c r="F52" s="117"/>
      <c r="G52" s="118">
        <v>43313</v>
      </c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18">
        <v>43434</v>
      </c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>
        <f>V52-G52+1</f>
        <v>122</v>
      </c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22"/>
      <c r="BA52" s="15"/>
      <c r="BB52" s="15"/>
      <c r="BC52" s="15"/>
      <c r="BD52" s="16"/>
    </row>
    <row r="53" spans="1:56" ht="42" customHeight="1">
      <c r="A53" s="55"/>
      <c r="B53" s="67" t="s">
        <v>73</v>
      </c>
      <c r="C53" s="99" t="s">
        <v>8</v>
      </c>
      <c r="D53" s="99"/>
      <c r="E53" s="99"/>
      <c r="F53" s="99"/>
      <c r="G53" s="118">
        <v>43313</v>
      </c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18">
        <v>43434</v>
      </c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>
        <f>V53-G53+1</f>
        <v>122</v>
      </c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22"/>
      <c r="BA53" s="15"/>
      <c r="BB53" s="15"/>
      <c r="BC53" s="15"/>
      <c r="BD53" s="16"/>
    </row>
    <row r="54" spans="1:56" ht="82.5" customHeight="1">
      <c r="A54" s="55"/>
      <c r="B54" s="66" t="s">
        <v>115</v>
      </c>
      <c r="C54" s="119" t="s">
        <v>195</v>
      </c>
      <c r="D54" s="119"/>
      <c r="E54" s="119"/>
      <c r="F54" s="119"/>
      <c r="G54" s="131">
        <v>43313</v>
      </c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31">
        <v>43434</v>
      </c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>
        <v>91</v>
      </c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2"/>
      <c r="BA54" s="15"/>
      <c r="BB54" s="15"/>
      <c r="BC54" s="15"/>
      <c r="BD54" s="16"/>
    </row>
    <row r="55" spans="1:56" ht="41.25" customHeight="1">
      <c r="A55" s="55"/>
      <c r="B55" s="61" t="s">
        <v>116</v>
      </c>
      <c r="C55" s="99" t="s">
        <v>168</v>
      </c>
      <c r="D55" s="99"/>
      <c r="E55" s="99"/>
      <c r="F55" s="99"/>
      <c r="G55" s="100" t="s">
        <v>39</v>
      </c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18">
        <v>43434</v>
      </c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>
        <f>V55-G55+1</f>
        <v>91</v>
      </c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22"/>
      <c r="BA55" s="15"/>
      <c r="BB55" s="15"/>
      <c r="BC55" s="15"/>
      <c r="BD55" s="16"/>
    </row>
    <row r="56" spans="1:56" ht="39" customHeight="1">
      <c r="A56" s="55"/>
      <c r="B56" s="61" t="s">
        <v>117</v>
      </c>
      <c r="C56" s="99" t="s">
        <v>169</v>
      </c>
      <c r="D56" s="99"/>
      <c r="E56" s="99"/>
      <c r="F56" s="99"/>
      <c r="G56" s="100" t="s">
        <v>39</v>
      </c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 t="s">
        <v>6</v>
      </c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>
        <v>91</v>
      </c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22"/>
      <c r="BA56" s="15"/>
      <c r="BB56" s="15"/>
      <c r="BC56" s="15"/>
      <c r="BD56" s="16"/>
    </row>
    <row r="57" spans="1:56" ht="12.75">
      <c r="A57" s="55"/>
      <c r="B57" s="66" t="s">
        <v>120</v>
      </c>
      <c r="C57" s="119" t="s">
        <v>56</v>
      </c>
      <c r="D57" s="119"/>
      <c r="E57" s="119"/>
      <c r="F57" s="119"/>
      <c r="G57" s="123" t="s">
        <v>39</v>
      </c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 t="s">
        <v>40</v>
      </c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>
        <v>122</v>
      </c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2"/>
      <c r="BA57" s="15"/>
      <c r="BB57" s="15"/>
      <c r="BC57" s="15"/>
      <c r="BD57" s="16"/>
    </row>
    <row r="58" spans="1:56" ht="44.25" customHeight="1">
      <c r="A58" s="55"/>
      <c r="B58" s="67" t="s">
        <v>202</v>
      </c>
      <c r="C58" s="117" t="s">
        <v>180</v>
      </c>
      <c r="D58" s="117"/>
      <c r="E58" s="117"/>
      <c r="F58" s="117"/>
      <c r="G58" s="100" t="s">
        <v>39</v>
      </c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 t="s">
        <v>71</v>
      </c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>
        <v>30</v>
      </c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22"/>
      <c r="BA58" s="15"/>
      <c r="BB58" s="15"/>
      <c r="BC58" s="15"/>
      <c r="BD58" s="16"/>
    </row>
    <row r="59" spans="1:56" ht="56.25" customHeight="1">
      <c r="A59" s="55"/>
      <c r="B59" s="67" t="s">
        <v>203</v>
      </c>
      <c r="C59" s="99" t="s">
        <v>258</v>
      </c>
      <c r="D59" s="99"/>
      <c r="E59" s="99"/>
      <c r="F59" s="99"/>
      <c r="G59" s="116" t="s">
        <v>39</v>
      </c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 t="s">
        <v>71</v>
      </c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>
        <v>30</v>
      </c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22"/>
      <c r="BA59" s="15"/>
      <c r="BB59" s="15"/>
      <c r="BC59" s="15"/>
      <c r="BD59" s="16"/>
    </row>
    <row r="60" spans="1:56" ht="39" customHeight="1">
      <c r="A60" s="55"/>
      <c r="B60" s="67" t="s">
        <v>204</v>
      </c>
      <c r="C60" s="99" t="s">
        <v>235</v>
      </c>
      <c r="D60" s="99"/>
      <c r="E60" s="99"/>
      <c r="F60" s="99"/>
      <c r="G60" s="116" t="s">
        <v>39</v>
      </c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 t="s">
        <v>71</v>
      </c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>
        <v>30</v>
      </c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22"/>
      <c r="BA60" s="15"/>
      <c r="BB60" s="15"/>
      <c r="BC60" s="15"/>
      <c r="BD60" s="16"/>
    </row>
    <row r="61" spans="1:56" ht="39" customHeight="1">
      <c r="A61" s="55"/>
      <c r="B61" s="67" t="s">
        <v>205</v>
      </c>
      <c r="C61" s="99" t="s">
        <v>222</v>
      </c>
      <c r="D61" s="99"/>
      <c r="E61" s="99"/>
      <c r="F61" s="99"/>
      <c r="G61" s="116" t="s">
        <v>39</v>
      </c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 t="s">
        <v>71</v>
      </c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>
        <v>30</v>
      </c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22"/>
      <c r="BA61" s="15"/>
      <c r="BB61" s="15"/>
      <c r="BC61" s="15"/>
      <c r="BD61" s="16"/>
    </row>
    <row r="62" spans="1:56" ht="62.25" customHeight="1">
      <c r="A62" s="55"/>
      <c r="B62" s="67" t="s">
        <v>206</v>
      </c>
      <c r="C62" s="99" t="s">
        <v>263</v>
      </c>
      <c r="D62" s="99"/>
      <c r="E62" s="99"/>
      <c r="F62" s="99"/>
      <c r="G62" s="116" t="s">
        <v>39</v>
      </c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 t="s">
        <v>71</v>
      </c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>
        <v>30</v>
      </c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22"/>
      <c r="BA62" s="15"/>
      <c r="BB62" s="15"/>
      <c r="BC62" s="15"/>
      <c r="BD62" s="16"/>
    </row>
    <row r="63" spans="1:56" ht="41.25" customHeight="1">
      <c r="A63" s="55"/>
      <c r="B63" s="67" t="s">
        <v>207</v>
      </c>
      <c r="C63" s="99" t="s">
        <v>68</v>
      </c>
      <c r="D63" s="99"/>
      <c r="E63" s="99"/>
      <c r="F63" s="99"/>
      <c r="G63" s="100" t="s">
        <v>39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 t="s">
        <v>71</v>
      </c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>
        <v>30</v>
      </c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22"/>
      <c r="BA63" s="15"/>
      <c r="BB63" s="15"/>
      <c r="BC63" s="15"/>
      <c r="BD63" s="16"/>
    </row>
    <row r="64" spans="1:56" ht="116.25" customHeight="1">
      <c r="A64" s="55"/>
      <c r="B64" s="67" t="s">
        <v>208</v>
      </c>
      <c r="C64" s="117" t="s">
        <v>176</v>
      </c>
      <c r="D64" s="117"/>
      <c r="E64" s="117"/>
      <c r="F64" s="117"/>
      <c r="G64" s="100" t="s">
        <v>114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 t="s">
        <v>40</v>
      </c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>
        <v>30</v>
      </c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22"/>
      <c r="BA64" s="15"/>
      <c r="BB64" s="15"/>
      <c r="BC64" s="15"/>
      <c r="BD64" s="16"/>
    </row>
    <row r="65" spans="1:56" ht="39.75" customHeight="1">
      <c r="A65" s="55"/>
      <c r="B65" s="67" t="s">
        <v>209</v>
      </c>
      <c r="C65" s="117" t="s">
        <v>69</v>
      </c>
      <c r="D65" s="117"/>
      <c r="E65" s="117"/>
      <c r="F65" s="117"/>
      <c r="G65" s="100" t="s">
        <v>114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 t="s">
        <v>40</v>
      </c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>
        <v>30</v>
      </c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22"/>
      <c r="BA65" s="15"/>
      <c r="BB65" s="15"/>
      <c r="BC65" s="15"/>
      <c r="BD65" s="16"/>
    </row>
    <row r="66" spans="1:56" ht="41.25" customHeight="1">
      <c r="A66" s="55"/>
      <c r="B66" s="67" t="s">
        <v>210</v>
      </c>
      <c r="C66" s="117" t="s">
        <v>70</v>
      </c>
      <c r="D66" s="117"/>
      <c r="E66" s="117"/>
      <c r="F66" s="117"/>
      <c r="G66" s="100" t="s">
        <v>114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 t="s">
        <v>40</v>
      </c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>
        <v>30</v>
      </c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22"/>
      <c r="BA66" s="15"/>
      <c r="BB66" s="15"/>
      <c r="BC66" s="15"/>
      <c r="BD66" s="16"/>
    </row>
    <row r="67" spans="1:56" ht="57.75" customHeight="1">
      <c r="A67" s="55"/>
      <c r="B67" s="67" t="s">
        <v>211</v>
      </c>
      <c r="C67" s="117" t="s">
        <v>223</v>
      </c>
      <c r="D67" s="117"/>
      <c r="E67" s="117"/>
      <c r="F67" s="117"/>
      <c r="G67" s="100" t="s">
        <v>114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 t="s">
        <v>40</v>
      </c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>
        <v>30</v>
      </c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22"/>
      <c r="BA67" s="15"/>
      <c r="BB67" s="15"/>
      <c r="BC67" s="15"/>
      <c r="BD67" s="16"/>
    </row>
    <row r="68" spans="1:56" ht="51.75" customHeight="1">
      <c r="A68" s="55"/>
      <c r="B68" s="67" t="s">
        <v>212</v>
      </c>
      <c r="C68" s="117" t="s">
        <v>237</v>
      </c>
      <c r="D68" s="117"/>
      <c r="E68" s="117"/>
      <c r="F68" s="117"/>
      <c r="G68" s="100" t="s">
        <v>114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 t="s">
        <v>40</v>
      </c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>
        <v>30</v>
      </c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22"/>
      <c r="BA68" s="15"/>
      <c r="BB68" s="15"/>
      <c r="BC68" s="15"/>
      <c r="BD68" s="16"/>
    </row>
    <row r="69" spans="1:56" ht="54" customHeight="1">
      <c r="A69" s="55"/>
      <c r="B69" s="67" t="s">
        <v>213</v>
      </c>
      <c r="C69" s="117" t="s">
        <v>224</v>
      </c>
      <c r="D69" s="117"/>
      <c r="E69" s="117"/>
      <c r="F69" s="117"/>
      <c r="G69" s="100" t="s">
        <v>114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 t="s">
        <v>40</v>
      </c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>
        <v>30</v>
      </c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22"/>
      <c r="BA69" s="15"/>
      <c r="BB69" s="15"/>
      <c r="BC69" s="15"/>
      <c r="BD69" s="16"/>
    </row>
    <row r="70" spans="1:56" ht="68.25" customHeight="1">
      <c r="A70" s="55"/>
      <c r="B70" s="67" t="s">
        <v>214</v>
      </c>
      <c r="C70" s="117" t="s">
        <v>264</v>
      </c>
      <c r="D70" s="117"/>
      <c r="E70" s="117"/>
      <c r="F70" s="117"/>
      <c r="G70" s="100" t="s">
        <v>114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 t="s">
        <v>40</v>
      </c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>
        <v>30</v>
      </c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22"/>
      <c r="BA70" s="15"/>
      <c r="BB70" s="15"/>
      <c r="BC70" s="15"/>
      <c r="BD70" s="16"/>
    </row>
    <row r="71" spans="1:56" ht="25.5" customHeight="1">
      <c r="A71" s="55"/>
      <c r="B71" s="66" t="s">
        <v>123</v>
      </c>
      <c r="C71" s="119" t="s">
        <v>58</v>
      </c>
      <c r="D71" s="119"/>
      <c r="E71" s="119"/>
      <c r="F71" s="119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2"/>
      <c r="BA71" s="15"/>
      <c r="BB71" s="15"/>
      <c r="BC71" s="15"/>
      <c r="BD71" s="16"/>
    </row>
    <row r="72" spans="1:56" ht="150" customHeight="1">
      <c r="A72" s="55"/>
      <c r="B72" s="67" t="s">
        <v>124</v>
      </c>
      <c r="C72" s="99" t="s">
        <v>241</v>
      </c>
      <c r="D72" s="99"/>
      <c r="E72" s="99"/>
      <c r="F72" s="99"/>
      <c r="G72" s="100" t="s">
        <v>46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 t="s">
        <v>38</v>
      </c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>
        <v>31</v>
      </c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22"/>
      <c r="BA72" s="15"/>
      <c r="BB72" s="15"/>
      <c r="BC72" s="15"/>
      <c r="BD72" s="16"/>
    </row>
    <row r="73" spans="1:56" ht="144.75" customHeight="1">
      <c r="A73" s="55"/>
      <c r="B73" s="67" t="s">
        <v>125</v>
      </c>
      <c r="C73" s="99" t="s">
        <v>244</v>
      </c>
      <c r="D73" s="99"/>
      <c r="E73" s="99"/>
      <c r="F73" s="99"/>
      <c r="G73" s="100" t="s">
        <v>46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 t="s">
        <v>38</v>
      </c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>
        <v>31</v>
      </c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22"/>
      <c r="BA73" s="15"/>
      <c r="BB73" s="15"/>
      <c r="BC73" s="15"/>
      <c r="BD73" s="16"/>
    </row>
    <row r="74" spans="1:56" ht="124.5" customHeight="1">
      <c r="A74" s="55"/>
      <c r="B74" s="67" t="s">
        <v>218</v>
      </c>
      <c r="C74" s="99" t="s">
        <v>249</v>
      </c>
      <c r="D74" s="99"/>
      <c r="E74" s="99"/>
      <c r="F74" s="99"/>
      <c r="G74" s="100" t="s">
        <v>46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 t="s">
        <v>38</v>
      </c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>
        <v>31</v>
      </c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22"/>
      <c r="BA74" s="15"/>
      <c r="BB74" s="15"/>
      <c r="BC74" s="15"/>
      <c r="BD74" s="16"/>
    </row>
    <row r="75" spans="1:56" ht="128.25" customHeight="1">
      <c r="A75" s="55"/>
      <c r="B75" s="67" t="s">
        <v>219</v>
      </c>
      <c r="C75" s="99" t="s">
        <v>250</v>
      </c>
      <c r="D75" s="99"/>
      <c r="E75" s="99"/>
      <c r="F75" s="99"/>
      <c r="G75" s="100" t="s">
        <v>39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 t="s">
        <v>71</v>
      </c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>
        <v>30</v>
      </c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22"/>
      <c r="BA75" s="15"/>
      <c r="BB75" s="15"/>
      <c r="BC75" s="15"/>
      <c r="BD75" s="16"/>
    </row>
    <row r="76" spans="1:56" ht="117" customHeight="1">
      <c r="A76" s="55"/>
      <c r="B76" s="67" t="s">
        <v>220</v>
      </c>
      <c r="C76" s="99" t="s">
        <v>251</v>
      </c>
      <c r="D76" s="99"/>
      <c r="E76" s="99"/>
      <c r="F76" s="99"/>
      <c r="G76" s="100" t="s">
        <v>112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 t="s">
        <v>113</v>
      </c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>
        <v>31</v>
      </c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22"/>
      <c r="BA76" s="15"/>
      <c r="BB76" s="15"/>
      <c r="BC76" s="15"/>
      <c r="BD76" s="16"/>
    </row>
    <row r="77" spans="1:56" ht="142.5" customHeight="1">
      <c r="A77" s="55"/>
      <c r="B77" s="67" t="s">
        <v>221</v>
      </c>
      <c r="C77" s="99" t="s">
        <v>252</v>
      </c>
      <c r="D77" s="99"/>
      <c r="E77" s="99"/>
      <c r="F77" s="99"/>
      <c r="G77" s="100" t="s">
        <v>114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 t="s">
        <v>40</v>
      </c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>
        <v>30</v>
      </c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22"/>
      <c r="BA77" s="15"/>
      <c r="BB77" s="15"/>
      <c r="BC77" s="15"/>
      <c r="BD77" s="16"/>
    </row>
    <row r="78" spans="1:56" ht="41.25" customHeight="1">
      <c r="A78" s="55"/>
      <c r="B78" s="66" t="s">
        <v>189</v>
      </c>
      <c r="C78" s="119" t="s">
        <v>157</v>
      </c>
      <c r="D78" s="119"/>
      <c r="E78" s="119"/>
      <c r="F78" s="119"/>
      <c r="G78" s="121" t="s">
        <v>46</v>
      </c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 t="s">
        <v>40</v>
      </c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>
        <v>122</v>
      </c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2"/>
      <c r="BA78" s="15"/>
      <c r="BB78" s="15"/>
      <c r="BC78" s="15"/>
      <c r="BD78" s="16"/>
    </row>
    <row r="79" spans="1:56" ht="72" customHeight="1">
      <c r="A79" s="55"/>
      <c r="B79" s="61" t="s">
        <v>190</v>
      </c>
      <c r="C79" s="117" t="s">
        <v>158</v>
      </c>
      <c r="D79" s="117"/>
      <c r="E79" s="117"/>
      <c r="F79" s="117"/>
      <c r="G79" s="100" t="s">
        <v>46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 t="s">
        <v>40</v>
      </c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>
        <v>122</v>
      </c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22"/>
      <c r="BA79" s="15"/>
      <c r="BB79" s="15"/>
      <c r="BC79" s="15"/>
      <c r="BD79" s="16"/>
    </row>
    <row r="80" spans="1:56" ht="12.75" customHeight="1">
      <c r="A80" s="55"/>
      <c r="B80" s="125" t="s">
        <v>14</v>
      </c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2"/>
      <c r="BA80" s="15"/>
      <c r="BB80" s="15"/>
      <c r="BC80" s="15"/>
      <c r="BD80" s="16"/>
    </row>
    <row r="81" spans="1:56" ht="12.75">
      <c r="A81" s="55"/>
      <c r="B81" s="66" t="s">
        <v>127</v>
      </c>
      <c r="C81" s="119" t="s">
        <v>53</v>
      </c>
      <c r="D81" s="119"/>
      <c r="E81" s="119"/>
      <c r="F81" s="119"/>
      <c r="G81" s="123" t="s">
        <v>41</v>
      </c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 t="s">
        <v>144</v>
      </c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>
        <v>90</v>
      </c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2"/>
      <c r="BA81" s="15"/>
      <c r="BB81" s="15"/>
      <c r="BC81" s="15"/>
      <c r="BD81" s="16"/>
    </row>
    <row r="82" spans="1:56" ht="39.75" customHeight="1">
      <c r="A82" s="55"/>
      <c r="B82" s="67" t="s">
        <v>128</v>
      </c>
      <c r="C82" s="99" t="s">
        <v>259</v>
      </c>
      <c r="D82" s="99"/>
      <c r="E82" s="99"/>
      <c r="F82" s="99"/>
      <c r="G82" s="100" t="s">
        <v>41</v>
      </c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 t="s">
        <v>144</v>
      </c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>
        <v>90</v>
      </c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22"/>
      <c r="BA82" s="15"/>
      <c r="BB82" s="15"/>
      <c r="BC82" s="15"/>
      <c r="BD82" s="16"/>
    </row>
    <row r="83" spans="1:56" ht="42" customHeight="1">
      <c r="A83" s="55"/>
      <c r="B83" s="67" t="s">
        <v>129</v>
      </c>
      <c r="C83" s="99" t="s">
        <v>229</v>
      </c>
      <c r="D83" s="99"/>
      <c r="E83" s="99"/>
      <c r="F83" s="99"/>
      <c r="G83" s="100" t="s">
        <v>41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 t="s">
        <v>42</v>
      </c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>
        <v>31</v>
      </c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22"/>
      <c r="BA83" s="15"/>
      <c r="BB83" s="15"/>
      <c r="BC83" s="15"/>
      <c r="BD83" s="16"/>
    </row>
    <row r="84" spans="1:56" ht="30" customHeight="1">
      <c r="A84" s="55"/>
      <c r="B84" s="67" t="s">
        <v>130</v>
      </c>
      <c r="C84" s="99" t="s">
        <v>246</v>
      </c>
      <c r="D84" s="99"/>
      <c r="E84" s="99"/>
      <c r="F84" s="99"/>
      <c r="G84" s="100" t="s">
        <v>43</v>
      </c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 t="s">
        <v>126</v>
      </c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>
        <v>31</v>
      </c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22"/>
      <c r="BA84" s="15"/>
      <c r="BB84" s="15"/>
      <c r="BC84" s="15"/>
      <c r="BD84" s="16"/>
    </row>
    <row r="85" spans="1:56" ht="45" customHeight="1">
      <c r="A85" s="55"/>
      <c r="B85" s="67" t="s">
        <v>131</v>
      </c>
      <c r="C85" s="99" t="s">
        <v>231</v>
      </c>
      <c r="D85" s="99"/>
      <c r="E85" s="99"/>
      <c r="F85" s="99"/>
      <c r="G85" s="100" t="s">
        <v>41</v>
      </c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 t="s">
        <v>42</v>
      </c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>
        <v>31</v>
      </c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22"/>
      <c r="BA85" s="15"/>
      <c r="BB85" s="15"/>
      <c r="BC85" s="15"/>
      <c r="BD85" s="16"/>
    </row>
    <row r="86" spans="1:56" ht="40.5" customHeight="1">
      <c r="A86" s="55"/>
      <c r="B86" s="67" t="s">
        <v>132</v>
      </c>
      <c r="C86" s="99" t="s">
        <v>177</v>
      </c>
      <c r="D86" s="99"/>
      <c r="E86" s="99"/>
      <c r="F86" s="99"/>
      <c r="G86" s="100" t="s">
        <v>41</v>
      </c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 t="s">
        <v>42</v>
      </c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>
        <v>31</v>
      </c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22"/>
      <c r="BA86" s="15"/>
      <c r="BB86" s="15"/>
      <c r="BC86" s="15"/>
      <c r="BD86" s="16"/>
    </row>
    <row r="87" spans="1:56" ht="44.25" customHeight="1">
      <c r="A87" s="55"/>
      <c r="B87" s="67" t="s">
        <v>133</v>
      </c>
      <c r="C87" s="99" t="s">
        <v>231</v>
      </c>
      <c r="D87" s="99"/>
      <c r="E87" s="99"/>
      <c r="F87" s="99"/>
      <c r="G87" s="100" t="s">
        <v>143</v>
      </c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 t="s">
        <v>144</v>
      </c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>
        <v>28</v>
      </c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22"/>
      <c r="BA87" s="15"/>
      <c r="BB87" s="15"/>
      <c r="BC87" s="15"/>
      <c r="BD87" s="16"/>
    </row>
    <row r="88" spans="1:56" ht="45.75" customHeight="1">
      <c r="A88" s="55"/>
      <c r="B88" s="83" t="s">
        <v>134</v>
      </c>
      <c r="C88" s="99" t="s">
        <v>233</v>
      </c>
      <c r="D88" s="99"/>
      <c r="E88" s="99"/>
      <c r="F88" s="99"/>
      <c r="G88" s="115">
        <v>43497</v>
      </c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5">
        <v>43524</v>
      </c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47">
        <v>28</v>
      </c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22"/>
      <c r="BA88" s="15"/>
      <c r="BB88" s="15"/>
      <c r="BC88" s="15"/>
      <c r="BD88" s="16"/>
    </row>
    <row r="89" spans="1:56" ht="42" customHeight="1">
      <c r="A89" s="55"/>
      <c r="B89" s="67" t="s">
        <v>135</v>
      </c>
      <c r="C89" s="99" t="s">
        <v>234</v>
      </c>
      <c r="D89" s="99"/>
      <c r="E89" s="99"/>
      <c r="F89" s="99"/>
      <c r="G89" s="100" t="s">
        <v>41</v>
      </c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 t="s">
        <v>42</v>
      </c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>
        <v>31</v>
      </c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22"/>
      <c r="BA89" s="15"/>
      <c r="BB89" s="15"/>
      <c r="BC89" s="15"/>
      <c r="BD89" s="16"/>
    </row>
    <row r="90" spans="1:56" ht="48.75" customHeight="1">
      <c r="A90" s="55"/>
      <c r="B90" s="61" t="s">
        <v>122</v>
      </c>
      <c r="C90" s="117" t="s">
        <v>231</v>
      </c>
      <c r="D90" s="117"/>
      <c r="E90" s="117"/>
      <c r="F90" s="117"/>
      <c r="G90" s="118">
        <v>43435</v>
      </c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18">
        <v>43524</v>
      </c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27">
        <f>V90-G90+1</f>
        <v>90</v>
      </c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2"/>
      <c r="BA90" s="15"/>
      <c r="BB90" s="15"/>
      <c r="BC90" s="15"/>
      <c r="BD90" s="16"/>
    </row>
    <row r="91" spans="1:56" ht="12.75">
      <c r="A91" s="55"/>
      <c r="B91" s="66" t="s">
        <v>136</v>
      </c>
      <c r="C91" s="119" t="s">
        <v>56</v>
      </c>
      <c r="D91" s="119"/>
      <c r="E91" s="119"/>
      <c r="F91" s="119"/>
      <c r="G91" s="123" t="s">
        <v>43</v>
      </c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 t="s">
        <v>126</v>
      </c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>
        <v>31</v>
      </c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2"/>
      <c r="BA91" s="15"/>
      <c r="BB91" s="15"/>
      <c r="BC91" s="15"/>
      <c r="BD91" s="16"/>
    </row>
    <row r="92" spans="1:56" ht="48.75" customHeight="1">
      <c r="A92" s="55"/>
      <c r="B92" s="67" t="s">
        <v>137</v>
      </c>
      <c r="C92" s="99" t="s">
        <v>74</v>
      </c>
      <c r="D92" s="99"/>
      <c r="E92" s="99"/>
      <c r="F92" s="99"/>
      <c r="G92" s="116" t="s">
        <v>43</v>
      </c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 t="s">
        <v>126</v>
      </c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>
        <v>31</v>
      </c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22"/>
      <c r="BA92" s="15"/>
      <c r="BB92" s="15"/>
      <c r="BC92" s="15"/>
      <c r="BD92" s="16"/>
    </row>
    <row r="93" spans="1:56" ht="48" customHeight="1">
      <c r="A93" s="55"/>
      <c r="B93" s="67" t="s">
        <v>138</v>
      </c>
      <c r="C93" s="99" t="s">
        <v>75</v>
      </c>
      <c r="D93" s="99"/>
      <c r="E93" s="99"/>
      <c r="F93" s="99"/>
      <c r="G93" s="116" t="s">
        <v>43</v>
      </c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 t="s">
        <v>126</v>
      </c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>
        <v>31</v>
      </c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22"/>
      <c r="BA93" s="15"/>
      <c r="BB93" s="15"/>
      <c r="BC93" s="15"/>
      <c r="BD93" s="16"/>
    </row>
    <row r="94" spans="1:56" ht="52.5" customHeight="1">
      <c r="A94" s="55"/>
      <c r="B94" s="67" t="s">
        <v>139</v>
      </c>
      <c r="C94" s="99" t="s">
        <v>227</v>
      </c>
      <c r="D94" s="99"/>
      <c r="E94" s="99"/>
      <c r="F94" s="99"/>
      <c r="G94" s="116" t="s">
        <v>43</v>
      </c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 t="s">
        <v>126</v>
      </c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>
        <v>31</v>
      </c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22"/>
      <c r="BA94" s="15"/>
      <c r="BB94" s="15"/>
      <c r="BC94" s="15"/>
      <c r="BD94" s="16"/>
    </row>
    <row r="95" spans="1:56" ht="53.25" customHeight="1">
      <c r="A95" s="55"/>
      <c r="B95" s="67" t="s">
        <v>140</v>
      </c>
      <c r="C95" s="99" t="s">
        <v>228</v>
      </c>
      <c r="D95" s="99"/>
      <c r="E95" s="99"/>
      <c r="F95" s="99"/>
      <c r="G95" s="116" t="s">
        <v>43</v>
      </c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 t="s">
        <v>126</v>
      </c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>
        <v>31</v>
      </c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22"/>
      <c r="BA95" s="15"/>
      <c r="BB95" s="15"/>
      <c r="BC95" s="15"/>
      <c r="BD95" s="16"/>
    </row>
    <row r="96" spans="1:56" ht="72" customHeight="1">
      <c r="A96" s="55"/>
      <c r="B96" s="67" t="s">
        <v>141</v>
      </c>
      <c r="C96" s="99" t="s">
        <v>238</v>
      </c>
      <c r="D96" s="99"/>
      <c r="E96" s="99"/>
      <c r="F96" s="99"/>
      <c r="G96" s="116" t="s">
        <v>43</v>
      </c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 t="s">
        <v>126</v>
      </c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>
        <v>31</v>
      </c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22"/>
      <c r="BA96" s="15"/>
      <c r="BB96" s="15"/>
      <c r="BC96" s="15"/>
      <c r="BD96" s="16"/>
    </row>
    <row r="97" spans="1:56" ht="45" customHeight="1">
      <c r="A97" s="55"/>
      <c r="B97" s="67" t="s">
        <v>142</v>
      </c>
      <c r="C97" s="99" t="s">
        <v>265</v>
      </c>
      <c r="D97" s="99"/>
      <c r="E97" s="99"/>
      <c r="F97" s="99"/>
      <c r="G97" s="116" t="s">
        <v>43</v>
      </c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 t="s">
        <v>126</v>
      </c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>
        <v>31</v>
      </c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22"/>
      <c r="BA97" s="15"/>
      <c r="BB97" s="15"/>
      <c r="BC97" s="15"/>
      <c r="BD97" s="16"/>
    </row>
    <row r="98" spans="1:56" ht="12.75">
      <c r="A98" s="55"/>
      <c r="B98" s="66" t="s">
        <v>146</v>
      </c>
      <c r="C98" s="119" t="s">
        <v>58</v>
      </c>
      <c r="D98" s="119"/>
      <c r="E98" s="119"/>
      <c r="F98" s="119"/>
      <c r="G98" s="123" t="s">
        <v>145</v>
      </c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 t="s">
        <v>144</v>
      </c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>
        <v>90</v>
      </c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2"/>
      <c r="BA98" s="15"/>
      <c r="BB98" s="15"/>
      <c r="BC98" s="15"/>
      <c r="BD98" s="16"/>
    </row>
    <row r="99" spans="1:56" ht="120" customHeight="1">
      <c r="A99" s="55"/>
      <c r="B99" s="67" t="s">
        <v>147</v>
      </c>
      <c r="C99" s="99" t="s">
        <v>253</v>
      </c>
      <c r="D99" s="99"/>
      <c r="E99" s="99"/>
      <c r="F99" s="99"/>
      <c r="G99" s="100" t="s">
        <v>41</v>
      </c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 t="s">
        <v>42</v>
      </c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>
        <v>31</v>
      </c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22"/>
      <c r="BA99" s="15"/>
      <c r="BB99" s="15"/>
      <c r="BC99" s="15"/>
      <c r="BD99" s="16"/>
    </row>
    <row r="100" spans="1:56" ht="126" customHeight="1">
      <c r="A100" s="55"/>
      <c r="B100" s="67" t="s">
        <v>148</v>
      </c>
      <c r="C100" s="99" t="s">
        <v>254</v>
      </c>
      <c r="D100" s="99"/>
      <c r="E100" s="99"/>
      <c r="F100" s="99"/>
      <c r="G100" s="100" t="s">
        <v>43</v>
      </c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 t="s">
        <v>126</v>
      </c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>
        <v>31</v>
      </c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22"/>
      <c r="BA100" s="15"/>
      <c r="BB100" s="15"/>
      <c r="BC100" s="15"/>
      <c r="BD100" s="16"/>
    </row>
    <row r="101" spans="1:56" ht="124.5" customHeight="1">
      <c r="A101" s="55"/>
      <c r="B101" s="67" t="s">
        <v>149</v>
      </c>
      <c r="C101" s="99" t="s">
        <v>255</v>
      </c>
      <c r="D101" s="99"/>
      <c r="E101" s="99"/>
      <c r="F101" s="99"/>
      <c r="G101" s="100" t="s">
        <v>143</v>
      </c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 t="s">
        <v>144</v>
      </c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>
        <v>28</v>
      </c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22"/>
      <c r="BA101" s="15"/>
      <c r="BB101" s="15"/>
      <c r="BC101" s="15"/>
      <c r="BD101" s="16"/>
    </row>
    <row r="102" spans="1:56" ht="139.5" customHeight="1">
      <c r="A102" s="55"/>
      <c r="B102" s="67" t="s">
        <v>150</v>
      </c>
      <c r="C102" s="99" t="s">
        <v>256</v>
      </c>
      <c r="D102" s="99"/>
      <c r="E102" s="99"/>
      <c r="F102" s="99"/>
      <c r="G102" s="100" t="s">
        <v>143</v>
      </c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 t="s">
        <v>144</v>
      </c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>
        <v>28</v>
      </c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22"/>
      <c r="BA102" s="15"/>
      <c r="BB102" s="15"/>
      <c r="BC102" s="15"/>
      <c r="BD102" s="16"/>
    </row>
    <row r="103" spans="1:56" s="10" customFormat="1" ht="12" customHeight="1">
      <c r="A103" s="55"/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70"/>
      <c r="AV103" s="70"/>
      <c r="AW103" s="70"/>
      <c r="AX103" s="70"/>
      <c r="AY103" s="70"/>
      <c r="AZ103" s="122"/>
      <c r="BA103" s="21"/>
      <c r="BB103" s="21"/>
      <c r="BC103" s="21"/>
      <c r="BD103" s="16"/>
    </row>
    <row r="104" spans="1:56" ht="11.25" customHeight="1">
      <c r="A104" s="55"/>
      <c r="B104" s="68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2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122"/>
      <c r="BA104" s="22"/>
      <c r="BB104" s="22"/>
      <c r="BC104" s="22"/>
      <c r="BD104" s="16"/>
    </row>
    <row r="105" spans="1:56" ht="28.5" customHeight="1">
      <c r="A105" s="55"/>
      <c r="B105" s="144" t="s">
        <v>26</v>
      </c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6"/>
      <c r="AZ105" s="122"/>
      <c r="BA105" s="23"/>
      <c r="BB105" s="23"/>
      <c r="BC105" s="23"/>
      <c r="BD105" s="16"/>
    </row>
    <row r="106" spans="1:56" s="25" customFormat="1" ht="34.5" customHeight="1">
      <c r="A106" s="55"/>
      <c r="B106" s="113" t="s">
        <v>10</v>
      </c>
      <c r="C106" s="104" t="s">
        <v>16</v>
      </c>
      <c r="D106" s="105"/>
      <c r="E106" s="105"/>
      <c r="F106" s="106"/>
      <c r="G106" s="104" t="s">
        <v>17</v>
      </c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6"/>
      <c r="V106" s="104" t="s">
        <v>18</v>
      </c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6"/>
      <c r="AK106" s="104" t="s">
        <v>34</v>
      </c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6"/>
      <c r="AZ106" s="122"/>
      <c r="BA106" s="24"/>
      <c r="BB106" s="24"/>
      <c r="BC106" s="24"/>
      <c r="BD106" s="16"/>
    </row>
    <row r="107" spans="1:56" ht="17.25" customHeight="1">
      <c r="A107" s="55"/>
      <c r="B107" s="114"/>
      <c r="C107" s="107">
        <v>1</v>
      </c>
      <c r="D107" s="108"/>
      <c r="E107" s="108"/>
      <c r="F107" s="109"/>
      <c r="G107" s="101">
        <v>2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>
        <v>3</v>
      </c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10">
        <v>4</v>
      </c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2"/>
      <c r="AZ107" s="122"/>
      <c r="BA107" s="26"/>
      <c r="BB107" s="26"/>
      <c r="BC107" s="26"/>
      <c r="BD107" s="16"/>
    </row>
    <row r="108" spans="1:56" ht="30" customHeight="1">
      <c r="A108" s="55"/>
      <c r="B108" s="73">
        <v>4</v>
      </c>
      <c r="C108" s="139" t="s">
        <v>47</v>
      </c>
      <c r="D108" s="139"/>
      <c r="E108" s="139"/>
      <c r="F108" s="139"/>
      <c r="G108" s="139" t="s">
        <v>44</v>
      </c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 t="s">
        <v>45</v>
      </c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40">
        <v>122</v>
      </c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2"/>
      <c r="AZ108" s="122"/>
      <c r="BA108" s="15"/>
      <c r="BB108" s="15"/>
      <c r="BC108" s="15"/>
      <c r="BD108" s="16"/>
    </row>
    <row r="109" spans="1:56" ht="30" customHeight="1">
      <c r="A109" s="55"/>
      <c r="B109" s="73">
        <v>5</v>
      </c>
      <c r="C109" s="139" t="s">
        <v>48</v>
      </c>
      <c r="D109" s="139"/>
      <c r="E109" s="139"/>
      <c r="F109" s="139"/>
      <c r="G109" s="139" t="s">
        <v>46</v>
      </c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 t="s">
        <v>40</v>
      </c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40">
        <v>122</v>
      </c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2"/>
      <c r="AZ109" s="122"/>
      <c r="BA109" s="15"/>
      <c r="BB109" s="15"/>
      <c r="BC109" s="15"/>
      <c r="BD109" s="16"/>
    </row>
    <row r="110" spans="1:56" ht="30" customHeight="1">
      <c r="A110" s="55"/>
      <c r="B110" s="73">
        <v>6</v>
      </c>
      <c r="C110" s="139" t="s">
        <v>49</v>
      </c>
      <c r="D110" s="139"/>
      <c r="E110" s="139"/>
      <c r="F110" s="139"/>
      <c r="G110" s="139" t="s">
        <v>41</v>
      </c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 t="s">
        <v>144</v>
      </c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40">
        <v>90</v>
      </c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2"/>
      <c r="AZ110" s="122"/>
      <c r="BA110" s="15"/>
      <c r="BB110" s="15"/>
      <c r="BC110" s="15"/>
      <c r="BD110" s="16"/>
    </row>
    <row r="111" spans="1:56" ht="12.75" customHeight="1">
      <c r="A111" s="55"/>
      <c r="B111" s="74"/>
      <c r="C111" s="74"/>
      <c r="D111" s="74"/>
      <c r="E111" s="74"/>
      <c r="F111" s="74"/>
      <c r="G111" s="74"/>
      <c r="H111" s="75"/>
      <c r="I111" s="75"/>
      <c r="J111" s="75"/>
      <c r="K111" s="75"/>
      <c r="L111" s="75"/>
      <c r="M111" s="75"/>
      <c r="N111" s="75"/>
      <c r="O111" s="75"/>
      <c r="P111" s="74"/>
      <c r="Q111" s="74"/>
      <c r="R111" s="74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122"/>
      <c r="BA111" s="13"/>
      <c r="BB111" s="13"/>
      <c r="BC111" s="13"/>
      <c r="BD111" s="16"/>
    </row>
    <row r="112" spans="1:52" ht="12.75">
      <c r="A112" s="56"/>
      <c r="AZ112" s="56"/>
    </row>
  </sheetData>
  <sheetProtection insertRows="0" selectLockedCells="1"/>
  <mergeCells count="413">
    <mergeCell ref="AK93:AY93"/>
    <mergeCell ref="B4:B5"/>
    <mergeCell ref="C4:F4"/>
    <mergeCell ref="G4:U4"/>
    <mergeCell ref="G5:U5"/>
    <mergeCell ref="B105:AY105"/>
    <mergeCell ref="AK102:AY102"/>
    <mergeCell ref="C102:F102"/>
    <mergeCell ref="AK92:AY92"/>
    <mergeCell ref="AK39:AY39"/>
    <mergeCell ref="V54:AJ54"/>
    <mergeCell ref="V4:AJ4"/>
    <mergeCell ref="V5:AJ5"/>
    <mergeCell ref="C108:F108"/>
    <mergeCell ref="G108:U108"/>
    <mergeCell ref="V39:AJ39"/>
    <mergeCell ref="C5:F5"/>
    <mergeCell ref="G102:U102"/>
    <mergeCell ref="V102:AJ102"/>
    <mergeCell ref="AK110:AY110"/>
    <mergeCell ref="AK109:AY109"/>
    <mergeCell ref="AK101:AY101"/>
    <mergeCell ref="AK96:AY96"/>
    <mergeCell ref="AK100:AY100"/>
    <mergeCell ref="V108:AJ108"/>
    <mergeCell ref="AK108:AY108"/>
    <mergeCell ref="AK82:AY82"/>
    <mergeCell ref="AK87:AY87"/>
    <mergeCell ref="AK85:AY85"/>
    <mergeCell ref="AK84:AY84"/>
    <mergeCell ref="AK86:AY86"/>
    <mergeCell ref="AK89:AY89"/>
    <mergeCell ref="AK88:AY88"/>
    <mergeCell ref="AK90:AY90"/>
    <mergeCell ref="AK5:AY5"/>
    <mergeCell ref="B3:AY3"/>
    <mergeCell ref="B2:AY2"/>
    <mergeCell ref="AK4:AY4"/>
    <mergeCell ref="C110:F110"/>
    <mergeCell ref="G110:U110"/>
    <mergeCell ref="V110:AJ110"/>
    <mergeCell ref="C109:F109"/>
    <mergeCell ref="G109:U109"/>
    <mergeCell ref="V109:AJ109"/>
    <mergeCell ref="V84:AJ84"/>
    <mergeCell ref="C45:F45"/>
    <mergeCell ref="C44:F44"/>
    <mergeCell ref="V45:AJ45"/>
    <mergeCell ref="V38:AJ38"/>
    <mergeCell ref="V18:AJ18"/>
    <mergeCell ref="V19:AJ19"/>
    <mergeCell ref="G82:U82"/>
    <mergeCell ref="V48:AJ48"/>
    <mergeCell ref="C86:F86"/>
    <mergeCell ref="G86:U86"/>
    <mergeCell ref="C85:F85"/>
    <mergeCell ref="G85:U85"/>
    <mergeCell ref="C82:F82"/>
    <mergeCell ref="C57:F57"/>
    <mergeCell ref="G57:U57"/>
    <mergeCell ref="G60:U60"/>
    <mergeCell ref="C84:F84"/>
    <mergeCell ref="G84:U84"/>
    <mergeCell ref="C56:F56"/>
    <mergeCell ref="G56:U56"/>
    <mergeCell ref="AK54:AY54"/>
    <mergeCell ref="V83:AJ83"/>
    <mergeCell ref="AK75:AY75"/>
    <mergeCell ref="AK73:AY73"/>
    <mergeCell ref="AK83:AY83"/>
    <mergeCell ref="AK65:AY65"/>
    <mergeCell ref="V56:AJ56"/>
    <mergeCell ref="AK81:AY81"/>
    <mergeCell ref="AK21:AY21"/>
    <mergeCell ref="AK36:AY36"/>
    <mergeCell ref="C81:F81"/>
    <mergeCell ref="C60:F60"/>
    <mergeCell ref="G50:U50"/>
    <mergeCell ref="V50:AJ50"/>
    <mergeCell ref="G54:U54"/>
    <mergeCell ref="V55:AJ55"/>
    <mergeCell ref="C58:F58"/>
    <mergeCell ref="C54:F54"/>
    <mergeCell ref="G55:U55"/>
    <mergeCell ref="C49:F49"/>
    <mergeCell ref="G49:U49"/>
    <mergeCell ref="V49:AJ49"/>
    <mergeCell ref="AK51:AY51"/>
    <mergeCell ref="G51:U51"/>
    <mergeCell ref="V51:AJ51"/>
    <mergeCell ref="V53:AJ53"/>
    <mergeCell ref="C55:F55"/>
    <mergeCell ref="AK53:AY53"/>
    <mergeCell ref="V81:AJ81"/>
    <mergeCell ref="C46:F46"/>
    <mergeCell ref="C48:F48"/>
    <mergeCell ref="C23:F23"/>
    <mergeCell ref="G23:U23"/>
    <mergeCell ref="G58:U58"/>
    <mergeCell ref="C33:F33"/>
    <mergeCell ref="V23:AJ23"/>
    <mergeCell ref="G34:U34"/>
    <mergeCell ref="G81:U81"/>
    <mergeCell ref="C40:F40"/>
    <mergeCell ref="G16:U16"/>
    <mergeCell ref="G18:U18"/>
    <mergeCell ref="AK12:AY12"/>
    <mergeCell ref="V14:AJ14"/>
    <mergeCell ref="C52:F52"/>
    <mergeCell ref="G46:U46"/>
    <mergeCell ref="V46:AJ46"/>
    <mergeCell ref="AK44:AY44"/>
    <mergeCell ref="G21:U21"/>
    <mergeCell ref="C24:F24"/>
    <mergeCell ref="G24:U24"/>
    <mergeCell ref="V24:AJ24"/>
    <mergeCell ref="G90:U90"/>
    <mergeCell ref="C83:F83"/>
    <mergeCell ref="G83:U83"/>
    <mergeCell ref="C89:F89"/>
    <mergeCell ref="G52:U52"/>
    <mergeCell ref="C53:F53"/>
    <mergeCell ref="G53:U53"/>
    <mergeCell ref="G26:U26"/>
    <mergeCell ref="G27:U27"/>
    <mergeCell ref="V27:AJ27"/>
    <mergeCell ref="G25:U25"/>
    <mergeCell ref="G29:U29"/>
    <mergeCell ref="V10:AJ10"/>
    <mergeCell ref="G12:U12"/>
    <mergeCell ref="V12:AJ12"/>
    <mergeCell ref="V16:AJ16"/>
    <mergeCell ref="V17:AJ17"/>
    <mergeCell ref="C18:F18"/>
    <mergeCell ref="C17:F17"/>
    <mergeCell ref="C16:F16"/>
    <mergeCell ref="C34:F34"/>
    <mergeCell ref="C25:F25"/>
    <mergeCell ref="AK33:AY33"/>
    <mergeCell ref="G33:U33"/>
    <mergeCell ref="V25:AJ25"/>
    <mergeCell ref="C26:F26"/>
    <mergeCell ref="V32:AJ32"/>
    <mergeCell ref="V35:AJ35"/>
    <mergeCell ref="C37:F37"/>
    <mergeCell ref="G37:U37"/>
    <mergeCell ref="V37:AJ37"/>
    <mergeCell ref="C36:F36"/>
    <mergeCell ref="G36:U36"/>
    <mergeCell ref="V36:AJ36"/>
    <mergeCell ref="G38:U38"/>
    <mergeCell ref="C35:F35"/>
    <mergeCell ref="G35:U35"/>
    <mergeCell ref="C39:F39"/>
    <mergeCell ref="G39:U39"/>
    <mergeCell ref="C38:F38"/>
    <mergeCell ref="G41:U41"/>
    <mergeCell ref="G47:U47"/>
    <mergeCell ref="AK52:AY52"/>
    <mergeCell ref="AK49:AY49"/>
    <mergeCell ref="G45:U45"/>
    <mergeCell ref="B43:AY43"/>
    <mergeCell ref="AK45:AY45"/>
    <mergeCell ref="C50:F50"/>
    <mergeCell ref="V52:AJ52"/>
    <mergeCell ref="C59:F59"/>
    <mergeCell ref="G59:U59"/>
    <mergeCell ref="V59:AJ59"/>
    <mergeCell ref="AK56:AY56"/>
    <mergeCell ref="AK48:AY48"/>
    <mergeCell ref="AK55:AY55"/>
    <mergeCell ref="V58:AJ58"/>
    <mergeCell ref="AK58:AY58"/>
    <mergeCell ref="AK59:AY59"/>
    <mergeCell ref="V28:AJ28"/>
    <mergeCell ref="V33:AJ33"/>
    <mergeCell ref="V34:AJ34"/>
    <mergeCell ref="V68:AJ68"/>
    <mergeCell ref="V92:AJ92"/>
    <mergeCell ref="V75:AJ75"/>
    <mergeCell ref="V73:AJ73"/>
    <mergeCell ref="V74:AJ74"/>
    <mergeCell ref="V60:AJ60"/>
    <mergeCell ref="V47:AJ47"/>
    <mergeCell ref="AK62:AY62"/>
    <mergeCell ref="C61:F61"/>
    <mergeCell ref="G61:U61"/>
    <mergeCell ref="V29:AJ29"/>
    <mergeCell ref="V26:AJ26"/>
    <mergeCell ref="V30:AJ30"/>
    <mergeCell ref="V31:AJ31"/>
    <mergeCell ref="AK29:AY29"/>
    <mergeCell ref="AK31:AY31"/>
    <mergeCell ref="AK27:AY27"/>
    <mergeCell ref="G19:U19"/>
    <mergeCell ref="C22:F22"/>
    <mergeCell ref="G22:U22"/>
    <mergeCell ref="V22:AJ22"/>
    <mergeCell ref="C20:F20"/>
    <mergeCell ref="G20:U20"/>
    <mergeCell ref="V20:AJ20"/>
    <mergeCell ref="C21:F21"/>
    <mergeCell ref="C19:F19"/>
    <mergeCell ref="V21:AJ21"/>
    <mergeCell ref="AK19:AY19"/>
    <mergeCell ref="AK18:AY18"/>
    <mergeCell ref="AK38:AY38"/>
    <mergeCell ref="AK28:AY28"/>
    <mergeCell ref="AK25:AY25"/>
    <mergeCell ref="AK32:AY32"/>
    <mergeCell ref="AK34:AY34"/>
    <mergeCell ref="AK20:AY20"/>
    <mergeCell ref="AK24:AY24"/>
    <mergeCell ref="AK35:AY35"/>
    <mergeCell ref="AK22:AY22"/>
    <mergeCell ref="AK57:AY57"/>
    <mergeCell ref="AK50:AY50"/>
    <mergeCell ref="AK47:AY47"/>
    <mergeCell ref="AK37:AY37"/>
    <mergeCell ref="AK30:AY30"/>
    <mergeCell ref="AK26:AY26"/>
    <mergeCell ref="AK40:AY40"/>
    <mergeCell ref="AK46:AY46"/>
    <mergeCell ref="AK23:AY23"/>
    <mergeCell ref="G66:U66"/>
    <mergeCell ref="G65:U65"/>
    <mergeCell ref="G67:U67"/>
    <mergeCell ref="AK60:AY60"/>
    <mergeCell ref="AK66:AY66"/>
    <mergeCell ref="V64:AJ64"/>
    <mergeCell ref="AK64:AY64"/>
    <mergeCell ref="V65:AJ65"/>
    <mergeCell ref="V61:AJ61"/>
    <mergeCell ref="G69:U69"/>
    <mergeCell ref="C66:F66"/>
    <mergeCell ref="C67:F67"/>
    <mergeCell ref="C68:F68"/>
    <mergeCell ref="AK70:AY70"/>
    <mergeCell ref="G70:U70"/>
    <mergeCell ref="V70:AJ70"/>
    <mergeCell ref="AK78:AY78"/>
    <mergeCell ref="C73:F73"/>
    <mergeCell ref="C71:F71"/>
    <mergeCell ref="C72:F72"/>
    <mergeCell ref="G72:U72"/>
    <mergeCell ref="AK72:AY72"/>
    <mergeCell ref="V72:AJ72"/>
    <mergeCell ref="G71:U71"/>
    <mergeCell ref="V71:AJ71"/>
    <mergeCell ref="AK71:AY71"/>
    <mergeCell ref="G78:U78"/>
    <mergeCell ref="V78:AJ78"/>
    <mergeCell ref="G76:U76"/>
    <mergeCell ref="G73:U73"/>
    <mergeCell ref="G74:U74"/>
    <mergeCell ref="G75:U75"/>
    <mergeCell ref="C90:F90"/>
    <mergeCell ref="V90:AJ90"/>
    <mergeCell ref="V89:AJ89"/>
    <mergeCell ref="C92:F92"/>
    <mergeCell ref="G92:U92"/>
    <mergeCell ref="G94:U94"/>
    <mergeCell ref="G89:U89"/>
    <mergeCell ref="C94:F94"/>
    <mergeCell ref="AK97:AY97"/>
    <mergeCell ref="AK95:AY95"/>
    <mergeCell ref="V94:AJ94"/>
    <mergeCell ref="AK94:AY94"/>
    <mergeCell ref="V96:AJ96"/>
    <mergeCell ref="C87:F87"/>
    <mergeCell ref="C96:F96"/>
    <mergeCell ref="C97:F97"/>
    <mergeCell ref="G97:U97"/>
    <mergeCell ref="G96:U96"/>
    <mergeCell ref="C98:F98"/>
    <mergeCell ref="G98:U98"/>
    <mergeCell ref="C99:F99"/>
    <mergeCell ref="G99:U99"/>
    <mergeCell ref="V99:AJ99"/>
    <mergeCell ref="C100:F100"/>
    <mergeCell ref="G100:U100"/>
    <mergeCell ref="V100:AJ100"/>
    <mergeCell ref="AK99:AY99"/>
    <mergeCell ref="AK98:AY98"/>
    <mergeCell ref="C101:F101"/>
    <mergeCell ref="G101:U101"/>
    <mergeCell ref="AK91:AY91"/>
    <mergeCell ref="V88:AJ88"/>
    <mergeCell ref="V97:AJ97"/>
    <mergeCell ref="V91:AJ91"/>
    <mergeCell ref="V101:AJ101"/>
    <mergeCell ref="V98:AJ98"/>
    <mergeCell ref="AK7:AY7"/>
    <mergeCell ref="B6:AY6"/>
    <mergeCell ref="V40:AJ40"/>
    <mergeCell ref="AK69:AY69"/>
    <mergeCell ref="AK67:AY67"/>
    <mergeCell ref="AK63:AY63"/>
    <mergeCell ref="G68:U68"/>
    <mergeCell ref="V7:AJ7"/>
    <mergeCell ref="C63:F63"/>
    <mergeCell ref="G63:U63"/>
    <mergeCell ref="AK16:AY16"/>
    <mergeCell ref="AK8:AY8"/>
    <mergeCell ref="AK10:AY10"/>
    <mergeCell ref="AK9:AY9"/>
    <mergeCell ref="AK15:AY15"/>
    <mergeCell ref="V8:AJ8"/>
    <mergeCell ref="C15:F15"/>
    <mergeCell ref="V15:AJ15"/>
    <mergeCell ref="G11:U11"/>
    <mergeCell ref="G9:U9"/>
    <mergeCell ref="V9:AJ9"/>
    <mergeCell ref="AK14:AY14"/>
    <mergeCell ref="AK13:AY13"/>
    <mergeCell ref="C12:F12"/>
    <mergeCell ref="G15:U15"/>
    <mergeCell ref="AK76:AY76"/>
    <mergeCell ref="V95:AJ95"/>
    <mergeCell ref="V93:AJ93"/>
    <mergeCell ref="C77:F77"/>
    <mergeCell ref="C88:F88"/>
    <mergeCell ref="G88:U88"/>
    <mergeCell ref="C78:F78"/>
    <mergeCell ref="C91:F91"/>
    <mergeCell ref="G91:U91"/>
    <mergeCell ref="G87:U87"/>
    <mergeCell ref="V82:AJ82"/>
    <mergeCell ref="V86:AJ86"/>
    <mergeCell ref="V85:AJ85"/>
    <mergeCell ref="G79:U79"/>
    <mergeCell ref="B80:AY80"/>
    <mergeCell ref="AK74:AY74"/>
    <mergeCell ref="V77:AJ77"/>
    <mergeCell ref="V79:AJ79"/>
    <mergeCell ref="AK77:AY77"/>
    <mergeCell ref="V76:AJ76"/>
    <mergeCell ref="C31:F31"/>
    <mergeCell ref="C41:F41"/>
    <mergeCell ref="C29:F29"/>
    <mergeCell ref="C28:F28"/>
    <mergeCell ref="C76:F76"/>
    <mergeCell ref="C75:F75"/>
    <mergeCell ref="C74:F74"/>
    <mergeCell ref="C65:F65"/>
    <mergeCell ref="C64:F64"/>
    <mergeCell ref="C69:F69"/>
    <mergeCell ref="G7:U7"/>
    <mergeCell ref="G77:U77"/>
    <mergeCell ref="C79:F79"/>
    <mergeCell ref="G28:U28"/>
    <mergeCell ref="C30:F30"/>
    <mergeCell ref="C32:F32"/>
    <mergeCell ref="G32:U32"/>
    <mergeCell ref="G30:U30"/>
    <mergeCell ref="G31:U31"/>
    <mergeCell ref="C27:F27"/>
    <mergeCell ref="C14:F14"/>
    <mergeCell ref="G13:U13"/>
    <mergeCell ref="C10:F10"/>
    <mergeCell ref="G10:U10"/>
    <mergeCell ref="C11:F11"/>
    <mergeCell ref="G14:U14"/>
    <mergeCell ref="AZ2:AZ111"/>
    <mergeCell ref="V57:AJ57"/>
    <mergeCell ref="C51:F51"/>
    <mergeCell ref="G48:U48"/>
    <mergeCell ref="G44:U44"/>
    <mergeCell ref="V44:AJ44"/>
    <mergeCell ref="C95:F95"/>
    <mergeCell ref="V13:AJ13"/>
    <mergeCell ref="V11:AJ11"/>
    <mergeCell ref="C93:F93"/>
    <mergeCell ref="G17:U17"/>
    <mergeCell ref="C8:F8"/>
    <mergeCell ref="C7:F7"/>
    <mergeCell ref="AK17:AY17"/>
    <mergeCell ref="G40:U40"/>
    <mergeCell ref="V41:AJ41"/>
    <mergeCell ref="AK11:AY11"/>
    <mergeCell ref="C9:F9"/>
    <mergeCell ref="C13:F13"/>
    <mergeCell ref="G8:U8"/>
    <mergeCell ref="B106:B107"/>
    <mergeCell ref="C106:F106"/>
    <mergeCell ref="G106:U106"/>
    <mergeCell ref="C42:F42"/>
    <mergeCell ref="G42:U42"/>
    <mergeCell ref="V42:AJ42"/>
    <mergeCell ref="C70:F70"/>
    <mergeCell ref="V69:AJ69"/>
    <mergeCell ref="G95:U95"/>
    <mergeCell ref="G93:U93"/>
    <mergeCell ref="V107:AJ107"/>
    <mergeCell ref="AK41:AY41"/>
    <mergeCell ref="AK42:AY42"/>
    <mergeCell ref="V106:AJ106"/>
    <mergeCell ref="AK106:AY106"/>
    <mergeCell ref="C107:F107"/>
    <mergeCell ref="G107:U107"/>
    <mergeCell ref="AK107:AY107"/>
    <mergeCell ref="AK79:AY79"/>
    <mergeCell ref="V87:AJ87"/>
    <mergeCell ref="C47:F47"/>
    <mergeCell ref="AK68:AY68"/>
    <mergeCell ref="G64:U64"/>
    <mergeCell ref="V66:AJ66"/>
    <mergeCell ref="V67:AJ67"/>
    <mergeCell ref="V63:AJ63"/>
    <mergeCell ref="AK61:AY61"/>
    <mergeCell ref="C62:F62"/>
    <mergeCell ref="G62:U62"/>
    <mergeCell ref="V62:AJ6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3" r:id="rId1"/>
  <headerFooter alignWithMargins="0">
    <oddFooter>&amp;LWoPP-1.1/PROW 2014-2020/3.2/16/1z&amp;RStrona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08"/>
  <sheetViews>
    <sheetView showGridLines="0" tabSelected="1" view="pageBreakPreview" zoomScaleNormal="75" zoomScaleSheetLayoutView="100" zoomScalePageLayoutView="0" workbookViewId="0" topLeftCell="A1">
      <selection activeCell="G106" sqref="G106:G107"/>
    </sheetView>
  </sheetViews>
  <sheetFormatPr defaultColWidth="27.8515625" defaultRowHeight="15"/>
  <cols>
    <col min="1" max="1" width="2.421875" style="2" customWidth="1"/>
    <col min="2" max="2" width="5.7109375" style="2" customWidth="1"/>
    <col min="3" max="3" width="69.00390625" style="2" customWidth="1"/>
    <col min="4" max="4" width="12.140625" style="2" customWidth="1"/>
    <col min="5" max="5" width="16.140625" style="2" customWidth="1"/>
    <col min="6" max="6" width="20.421875" style="2" bestFit="1" customWidth="1"/>
    <col min="7" max="7" width="20.57421875" style="2" bestFit="1" customWidth="1"/>
    <col min="8" max="8" width="13.140625" style="2" customWidth="1"/>
    <col min="9" max="9" width="19.57421875" style="2" customWidth="1"/>
    <col min="10" max="249" width="9.140625" style="2" customWidth="1"/>
    <col min="250" max="250" width="7.00390625" style="2" customWidth="1"/>
    <col min="251" max="251" width="5.421875" style="2" customWidth="1"/>
    <col min="252" max="16384" width="27.8515625" style="2" customWidth="1"/>
  </cols>
  <sheetData>
    <row r="2" spans="1:8" ht="30.75" customHeight="1">
      <c r="A2" s="57"/>
      <c r="B2" s="155" t="s">
        <v>30</v>
      </c>
      <c r="C2" s="156"/>
      <c r="D2" s="156"/>
      <c r="E2" s="156"/>
      <c r="F2" s="156"/>
      <c r="G2" s="156"/>
      <c r="H2" s="1"/>
    </row>
    <row r="3" spans="1:9" s="4" customFormat="1" ht="18" customHeight="1">
      <c r="A3" s="57"/>
      <c r="B3" s="148" t="s">
        <v>10</v>
      </c>
      <c r="C3" s="148" t="s">
        <v>11</v>
      </c>
      <c r="D3" s="157" t="s">
        <v>22</v>
      </c>
      <c r="E3" s="157"/>
      <c r="F3" s="148" t="s">
        <v>270</v>
      </c>
      <c r="G3" s="158" t="s">
        <v>271</v>
      </c>
      <c r="H3" s="160"/>
      <c r="I3" s="160"/>
    </row>
    <row r="4" spans="1:9" s="4" customFormat="1" ht="27" customHeight="1">
      <c r="A4" s="57"/>
      <c r="B4" s="148"/>
      <c r="C4" s="148"/>
      <c r="D4" s="84" t="s">
        <v>23</v>
      </c>
      <c r="E4" s="84" t="s">
        <v>24</v>
      </c>
      <c r="F4" s="138"/>
      <c r="G4" s="159"/>
      <c r="H4" s="162"/>
      <c r="I4" s="161"/>
    </row>
    <row r="5" spans="1:9" s="6" customFormat="1" ht="14.25" customHeight="1">
      <c r="A5" s="57"/>
      <c r="B5" s="148"/>
      <c r="C5" s="85">
        <v>1</v>
      </c>
      <c r="D5" s="85">
        <v>2</v>
      </c>
      <c r="E5" s="85">
        <v>3</v>
      </c>
      <c r="F5" s="85">
        <v>4</v>
      </c>
      <c r="G5" s="92">
        <v>5</v>
      </c>
      <c r="H5" s="5"/>
      <c r="I5" s="5"/>
    </row>
    <row r="6" spans="1:9" ht="12.75">
      <c r="A6" s="57"/>
      <c r="B6" s="151" t="s">
        <v>12</v>
      </c>
      <c r="C6" s="152"/>
      <c r="D6" s="152"/>
      <c r="E6" s="152"/>
      <c r="F6" s="152"/>
      <c r="G6" s="152"/>
      <c r="H6" s="7"/>
      <c r="I6" s="7"/>
    </row>
    <row r="7" spans="1:9" ht="4.5" customHeight="1">
      <c r="A7" s="57"/>
      <c r="B7" s="152"/>
      <c r="C7" s="152"/>
      <c r="D7" s="152"/>
      <c r="E7" s="152"/>
      <c r="F7" s="152"/>
      <c r="G7" s="152"/>
      <c r="H7" s="7"/>
      <c r="I7" s="7"/>
    </row>
    <row r="8" spans="1:9" ht="12.75">
      <c r="A8" s="57"/>
      <c r="B8" s="66" t="s">
        <v>19</v>
      </c>
      <c r="C8" s="150" t="s">
        <v>53</v>
      </c>
      <c r="D8" s="150"/>
      <c r="E8" s="150"/>
      <c r="F8" s="150"/>
      <c r="G8" s="93"/>
      <c r="H8" s="7"/>
      <c r="I8" s="7"/>
    </row>
    <row r="9" spans="1:9" ht="12.75">
      <c r="A9" s="57"/>
      <c r="B9" s="61" t="s">
        <v>27</v>
      </c>
      <c r="C9" s="76" t="s">
        <v>260</v>
      </c>
      <c r="D9" s="63" t="s">
        <v>151</v>
      </c>
      <c r="E9" s="63">
        <v>16</v>
      </c>
      <c r="F9" s="64"/>
      <c r="G9" s="94"/>
      <c r="H9" s="7"/>
      <c r="I9" s="7"/>
    </row>
    <row r="10" spans="1:9" ht="12.75">
      <c r="A10" s="57"/>
      <c r="B10" s="61" t="s">
        <v>81</v>
      </c>
      <c r="C10" s="76" t="s">
        <v>229</v>
      </c>
      <c r="D10" s="63" t="s">
        <v>151</v>
      </c>
      <c r="E10" s="63">
        <v>1</v>
      </c>
      <c r="F10" s="64"/>
      <c r="G10" s="94"/>
      <c r="H10" s="7"/>
      <c r="I10" s="7"/>
    </row>
    <row r="11" spans="1:9" ht="12.75">
      <c r="A11" s="57"/>
      <c r="B11" s="61" t="s">
        <v>82</v>
      </c>
      <c r="C11" s="76" t="s">
        <v>229</v>
      </c>
      <c r="D11" s="63" t="s">
        <v>151</v>
      </c>
      <c r="E11" s="63">
        <v>1</v>
      </c>
      <c r="F11" s="64"/>
      <c r="G11" s="94"/>
      <c r="H11" s="7"/>
      <c r="I11" s="7"/>
    </row>
    <row r="12" spans="1:9" ht="24.75">
      <c r="A12" s="57"/>
      <c r="B12" s="61" t="s">
        <v>83</v>
      </c>
      <c r="C12" s="76" t="s">
        <v>230</v>
      </c>
      <c r="D12" s="63" t="s">
        <v>151</v>
      </c>
      <c r="E12" s="63">
        <v>1</v>
      </c>
      <c r="F12" s="64"/>
      <c r="G12" s="94"/>
      <c r="H12" s="7"/>
      <c r="I12" s="7"/>
    </row>
    <row r="13" spans="1:9" ht="24.75">
      <c r="A13" s="57"/>
      <c r="B13" s="61" t="s">
        <v>84</v>
      </c>
      <c r="C13" s="76" t="s">
        <v>230</v>
      </c>
      <c r="D13" s="63" t="s">
        <v>151</v>
      </c>
      <c r="E13" s="63">
        <v>1</v>
      </c>
      <c r="F13" s="64"/>
      <c r="G13" s="94"/>
      <c r="H13" s="7"/>
      <c r="I13" s="7"/>
    </row>
    <row r="14" spans="1:9" ht="12.75">
      <c r="A14" s="57"/>
      <c r="B14" s="61" t="s">
        <v>85</v>
      </c>
      <c r="C14" s="76" t="s">
        <v>246</v>
      </c>
      <c r="D14" s="63" t="s">
        <v>151</v>
      </c>
      <c r="E14" s="63">
        <v>1</v>
      </c>
      <c r="F14" s="64"/>
      <c r="G14" s="94"/>
      <c r="H14" s="7"/>
      <c r="I14" s="7"/>
    </row>
    <row r="15" spans="1:9" ht="12.75">
      <c r="A15" s="57"/>
      <c r="B15" s="61" t="s">
        <v>86</v>
      </c>
      <c r="C15" s="76" t="s">
        <v>246</v>
      </c>
      <c r="D15" s="63" t="s">
        <v>151</v>
      </c>
      <c r="E15" s="63">
        <v>1</v>
      </c>
      <c r="F15" s="64"/>
      <c r="G15" s="94"/>
      <c r="H15" s="7"/>
      <c r="I15" s="7"/>
    </row>
    <row r="16" spans="1:9" ht="12.75">
      <c r="A16" s="57"/>
      <c r="B16" s="61" t="s">
        <v>0</v>
      </c>
      <c r="C16" s="76" t="s">
        <v>231</v>
      </c>
      <c r="D16" s="63" t="s">
        <v>151</v>
      </c>
      <c r="E16" s="87">
        <v>1</v>
      </c>
      <c r="F16" s="64"/>
      <c r="G16" s="94"/>
      <c r="H16" s="7"/>
      <c r="I16" s="7"/>
    </row>
    <row r="17" spans="1:9" ht="12.75">
      <c r="A17" s="57"/>
      <c r="B17" s="66" t="s">
        <v>87</v>
      </c>
      <c r="C17" s="150" t="s">
        <v>56</v>
      </c>
      <c r="D17" s="150"/>
      <c r="E17" s="150"/>
      <c r="F17" s="150"/>
      <c r="G17" s="93"/>
      <c r="H17" s="7"/>
      <c r="I17" s="7"/>
    </row>
    <row r="18" spans="1:9" ht="12.75">
      <c r="A18" s="57"/>
      <c r="B18" s="61" t="s">
        <v>88</v>
      </c>
      <c r="C18" s="62" t="s">
        <v>67</v>
      </c>
      <c r="D18" s="63" t="s">
        <v>151</v>
      </c>
      <c r="E18" s="87">
        <v>1</v>
      </c>
      <c r="F18" s="64"/>
      <c r="G18" s="94"/>
      <c r="H18" s="7"/>
      <c r="I18" s="7"/>
    </row>
    <row r="19" spans="1:9" ht="49.5">
      <c r="A19" s="57"/>
      <c r="B19" s="61" t="s">
        <v>121</v>
      </c>
      <c r="C19" s="62" t="s">
        <v>173</v>
      </c>
      <c r="D19" s="63" t="s">
        <v>151</v>
      </c>
      <c r="E19" s="63">
        <v>1</v>
      </c>
      <c r="F19" s="64"/>
      <c r="G19" s="94"/>
      <c r="H19" s="7"/>
      <c r="I19" s="7"/>
    </row>
    <row r="20" spans="1:9" ht="24.75" customHeight="1">
      <c r="A20" s="57"/>
      <c r="B20" s="61" t="s">
        <v>196</v>
      </c>
      <c r="C20" s="62" t="s">
        <v>170</v>
      </c>
      <c r="D20" s="63" t="s">
        <v>151</v>
      </c>
      <c r="E20" s="63">
        <v>5</v>
      </c>
      <c r="F20" s="64"/>
      <c r="G20" s="94"/>
      <c r="H20" s="7"/>
      <c r="I20" s="7"/>
    </row>
    <row r="21" spans="1:9" ht="24.75" customHeight="1">
      <c r="A21" s="57"/>
      <c r="B21" s="61" t="s">
        <v>197</v>
      </c>
      <c r="C21" s="62" t="s">
        <v>171</v>
      </c>
      <c r="D21" s="63" t="s">
        <v>151</v>
      </c>
      <c r="E21" s="63">
        <v>5</v>
      </c>
      <c r="F21" s="64"/>
      <c r="G21" s="94"/>
      <c r="H21" s="7"/>
      <c r="I21" s="7"/>
    </row>
    <row r="22" spans="1:9" ht="24.75">
      <c r="A22" s="57"/>
      <c r="B22" s="61" t="s">
        <v>198</v>
      </c>
      <c r="C22" s="62" t="s">
        <v>257</v>
      </c>
      <c r="D22" s="63" t="s">
        <v>151</v>
      </c>
      <c r="E22" s="63">
        <v>1</v>
      </c>
      <c r="F22" s="64"/>
      <c r="G22" s="94"/>
      <c r="H22" s="7"/>
      <c r="I22" s="7"/>
    </row>
    <row r="23" spans="1:9" ht="12.75">
      <c r="A23" s="57"/>
      <c r="B23" s="61" t="s">
        <v>199</v>
      </c>
      <c r="C23" s="62" t="s">
        <v>236</v>
      </c>
      <c r="D23" s="63" t="s">
        <v>151</v>
      </c>
      <c r="E23" s="63">
        <v>5</v>
      </c>
      <c r="F23" s="64"/>
      <c r="G23" s="94"/>
      <c r="H23" s="7"/>
      <c r="I23" s="7"/>
    </row>
    <row r="24" spans="1:9" ht="24.75">
      <c r="A24" s="57"/>
      <c r="B24" s="61" t="s">
        <v>200</v>
      </c>
      <c r="C24" s="62" t="s">
        <v>222</v>
      </c>
      <c r="D24" s="63" t="s">
        <v>151</v>
      </c>
      <c r="E24" s="63">
        <v>1</v>
      </c>
      <c r="F24" s="64"/>
      <c r="G24" s="94"/>
      <c r="H24" s="7"/>
      <c r="I24" s="7"/>
    </row>
    <row r="25" spans="1:9" ht="24.75">
      <c r="A25" s="57"/>
      <c r="B25" s="61" t="s">
        <v>201</v>
      </c>
      <c r="C25" s="62" t="s">
        <v>267</v>
      </c>
      <c r="D25" s="63" t="s">
        <v>151</v>
      </c>
      <c r="E25" s="63">
        <v>5</v>
      </c>
      <c r="F25" s="64"/>
      <c r="G25" s="94"/>
      <c r="H25" s="7"/>
      <c r="I25" s="7"/>
    </row>
    <row r="26" spans="1:9" ht="12.75">
      <c r="A26" s="57"/>
      <c r="B26" s="66" t="s">
        <v>90</v>
      </c>
      <c r="C26" s="150" t="s">
        <v>58</v>
      </c>
      <c r="D26" s="150"/>
      <c r="E26" s="150"/>
      <c r="F26" s="150"/>
      <c r="G26" s="93"/>
      <c r="H26" s="7"/>
      <c r="I26" s="7"/>
    </row>
    <row r="27" spans="1:9" ht="68.25" customHeight="1">
      <c r="A27" s="57"/>
      <c r="B27" s="61" t="s">
        <v>95</v>
      </c>
      <c r="C27" s="76" t="s">
        <v>242</v>
      </c>
      <c r="D27" s="63" t="s">
        <v>151</v>
      </c>
      <c r="E27" s="87">
        <v>1</v>
      </c>
      <c r="F27" s="64"/>
      <c r="G27" s="94"/>
      <c r="H27" s="7"/>
      <c r="I27" s="7"/>
    </row>
    <row r="28" spans="1:9" ht="77.25" customHeight="1">
      <c r="A28" s="57"/>
      <c r="B28" s="61" t="s">
        <v>96</v>
      </c>
      <c r="C28" s="76" t="s">
        <v>240</v>
      </c>
      <c r="D28" s="63" t="s">
        <v>151</v>
      </c>
      <c r="E28" s="87">
        <v>1</v>
      </c>
      <c r="F28" s="64"/>
      <c r="G28" s="94"/>
      <c r="H28" s="7"/>
      <c r="I28" s="7"/>
    </row>
    <row r="29" spans="1:9" ht="40.5" customHeight="1">
      <c r="A29" s="57"/>
      <c r="B29" s="61" t="s">
        <v>97</v>
      </c>
      <c r="C29" s="76" t="s">
        <v>162</v>
      </c>
      <c r="D29" s="63" t="s">
        <v>151</v>
      </c>
      <c r="E29" s="87">
        <v>1</v>
      </c>
      <c r="F29" s="64"/>
      <c r="G29" s="94"/>
      <c r="H29" s="7"/>
      <c r="I29" s="7"/>
    </row>
    <row r="30" spans="1:9" ht="32.25" customHeight="1">
      <c r="A30" s="57"/>
      <c r="B30" s="61" t="s">
        <v>98</v>
      </c>
      <c r="C30" s="76" t="s">
        <v>164</v>
      </c>
      <c r="D30" s="63" t="s">
        <v>151</v>
      </c>
      <c r="E30" s="87">
        <v>1</v>
      </c>
      <c r="F30" s="64"/>
      <c r="G30" s="94"/>
      <c r="H30" s="7"/>
      <c r="I30" s="7"/>
    </row>
    <row r="31" spans="1:9" ht="73.5" customHeight="1">
      <c r="A31" s="57"/>
      <c r="B31" s="61" t="s">
        <v>99</v>
      </c>
      <c r="C31" s="76" t="s">
        <v>243</v>
      </c>
      <c r="D31" s="63" t="s">
        <v>151</v>
      </c>
      <c r="E31" s="87">
        <v>1</v>
      </c>
      <c r="F31" s="64"/>
      <c r="G31" s="94"/>
      <c r="H31" s="7"/>
      <c r="I31" s="7"/>
    </row>
    <row r="32" spans="1:9" ht="62.25">
      <c r="A32" s="57"/>
      <c r="B32" s="61" t="s">
        <v>100</v>
      </c>
      <c r="C32" s="90" t="s">
        <v>276</v>
      </c>
      <c r="D32" s="63" t="s">
        <v>151</v>
      </c>
      <c r="E32" s="87">
        <v>1</v>
      </c>
      <c r="F32" s="64"/>
      <c r="G32" s="94"/>
      <c r="H32" s="7"/>
      <c r="I32" s="7"/>
    </row>
    <row r="33" spans="1:9" ht="62.25">
      <c r="A33" s="57"/>
      <c r="B33" s="61" t="s">
        <v>101</v>
      </c>
      <c r="C33" s="90" t="s">
        <v>277</v>
      </c>
      <c r="D33" s="63" t="s">
        <v>151</v>
      </c>
      <c r="E33" s="87">
        <v>1</v>
      </c>
      <c r="F33" s="64"/>
      <c r="G33" s="94"/>
      <c r="H33" s="7"/>
      <c r="I33" s="7"/>
    </row>
    <row r="34" spans="1:9" ht="62.25">
      <c r="A34" s="57"/>
      <c r="B34" s="61" t="s">
        <v>163</v>
      </c>
      <c r="C34" s="90" t="s">
        <v>278</v>
      </c>
      <c r="D34" s="63" t="s">
        <v>151</v>
      </c>
      <c r="E34" s="87">
        <v>1</v>
      </c>
      <c r="F34" s="64"/>
      <c r="G34" s="94"/>
      <c r="H34" s="7"/>
      <c r="I34" s="7"/>
    </row>
    <row r="35" spans="1:9" ht="62.25">
      <c r="A35" s="57"/>
      <c r="B35" s="61" t="s">
        <v>165</v>
      </c>
      <c r="C35" s="76" t="s">
        <v>249</v>
      </c>
      <c r="D35" s="63" t="s">
        <v>151</v>
      </c>
      <c r="E35" s="87">
        <v>1</v>
      </c>
      <c r="F35" s="64"/>
      <c r="G35" s="94"/>
      <c r="H35" s="7"/>
      <c r="I35" s="7"/>
    </row>
    <row r="36" spans="1:9" ht="62.25">
      <c r="A36" s="57"/>
      <c r="B36" s="61" t="s">
        <v>167</v>
      </c>
      <c r="C36" s="76" t="s">
        <v>247</v>
      </c>
      <c r="D36" s="63" t="s">
        <v>151</v>
      </c>
      <c r="E36" s="87">
        <v>6</v>
      </c>
      <c r="F36" s="64"/>
      <c r="G36" s="94"/>
      <c r="H36" s="7"/>
      <c r="I36" s="7"/>
    </row>
    <row r="37" spans="1:9" s="10" customFormat="1" ht="62.25">
      <c r="A37" s="57"/>
      <c r="B37" s="61" t="s">
        <v>1</v>
      </c>
      <c r="C37" s="76" t="s">
        <v>245</v>
      </c>
      <c r="D37" s="63" t="s">
        <v>151</v>
      </c>
      <c r="E37" s="87">
        <v>3</v>
      </c>
      <c r="F37" s="64"/>
      <c r="G37" s="94"/>
      <c r="H37" s="11"/>
      <c r="I37" s="12"/>
    </row>
    <row r="38" spans="1:9" s="10" customFormat="1" ht="24.75">
      <c r="A38" s="57"/>
      <c r="B38" s="61" t="s">
        <v>2</v>
      </c>
      <c r="C38" s="76" t="s">
        <v>225</v>
      </c>
      <c r="D38" s="63" t="s">
        <v>151</v>
      </c>
      <c r="E38" s="63">
        <v>1</v>
      </c>
      <c r="F38" s="64"/>
      <c r="G38" s="94"/>
      <c r="H38" s="11"/>
      <c r="I38" s="12"/>
    </row>
    <row r="39" spans="1:9" s="10" customFormat="1" ht="24.75">
      <c r="A39" s="57"/>
      <c r="B39" s="61" t="s">
        <v>3</v>
      </c>
      <c r="C39" s="76" t="s">
        <v>226</v>
      </c>
      <c r="D39" s="63" t="s">
        <v>151</v>
      </c>
      <c r="E39" s="63">
        <v>1</v>
      </c>
      <c r="F39" s="64"/>
      <c r="G39" s="94"/>
      <c r="H39" s="11"/>
      <c r="I39" s="12"/>
    </row>
    <row r="40" spans="1:9" s="10" customFormat="1" ht="24.75" customHeight="1">
      <c r="A40" s="57"/>
      <c r="B40" s="61" t="s">
        <v>4</v>
      </c>
      <c r="C40" s="76" t="s">
        <v>181</v>
      </c>
      <c r="D40" s="63" t="s">
        <v>151</v>
      </c>
      <c r="E40" s="63">
        <v>3</v>
      </c>
      <c r="F40" s="64"/>
      <c r="G40" s="94"/>
      <c r="H40" s="11"/>
      <c r="I40" s="12"/>
    </row>
    <row r="41" spans="1:9" s="10" customFormat="1" ht="62.25">
      <c r="A41" s="57"/>
      <c r="B41" s="61" t="s">
        <v>5</v>
      </c>
      <c r="C41" s="76" t="s">
        <v>248</v>
      </c>
      <c r="D41" s="63" t="s">
        <v>151</v>
      </c>
      <c r="E41" s="87">
        <v>1</v>
      </c>
      <c r="F41" s="64"/>
      <c r="G41" s="94"/>
      <c r="H41" s="11"/>
      <c r="I41" s="12"/>
    </row>
    <row r="42" spans="1:9" ht="12.75">
      <c r="A42" s="57"/>
      <c r="B42" s="98">
        <v>43255</v>
      </c>
      <c r="C42" s="119" t="s">
        <v>59</v>
      </c>
      <c r="D42" s="119"/>
      <c r="E42" s="119"/>
      <c r="F42" s="119"/>
      <c r="G42" s="95"/>
      <c r="H42" s="7"/>
      <c r="I42" s="7"/>
    </row>
    <row r="43" spans="1:9" ht="48" customHeight="1">
      <c r="A43" s="57"/>
      <c r="B43" s="61" t="s">
        <v>7</v>
      </c>
      <c r="C43" s="76" t="s">
        <v>61</v>
      </c>
      <c r="D43" s="63" t="s">
        <v>151</v>
      </c>
      <c r="E43" s="63">
        <v>1</v>
      </c>
      <c r="F43" s="64"/>
      <c r="G43" s="94"/>
      <c r="H43" s="7"/>
      <c r="I43" s="7"/>
    </row>
    <row r="44" spans="1:9" ht="24" customHeight="1">
      <c r="A44" s="57"/>
      <c r="B44" s="148" t="s">
        <v>272</v>
      </c>
      <c r="C44" s="149"/>
      <c r="D44" s="88"/>
      <c r="E44" s="88"/>
      <c r="F44" s="86"/>
      <c r="G44" s="96"/>
      <c r="H44" s="7"/>
      <c r="I44" s="7"/>
    </row>
    <row r="45" spans="1:9" ht="12.75">
      <c r="A45" s="57"/>
      <c r="B45" s="151" t="s">
        <v>13</v>
      </c>
      <c r="C45" s="152"/>
      <c r="D45" s="152"/>
      <c r="E45" s="152"/>
      <c r="F45" s="152"/>
      <c r="G45" s="152"/>
      <c r="H45" s="7"/>
      <c r="I45" s="7"/>
    </row>
    <row r="46" spans="1:9" ht="12.75">
      <c r="A46" s="57"/>
      <c r="B46" s="152"/>
      <c r="C46" s="152"/>
      <c r="D46" s="152"/>
      <c r="E46" s="152"/>
      <c r="F46" s="152"/>
      <c r="G46" s="152"/>
      <c r="H46" s="7"/>
      <c r="I46" s="7"/>
    </row>
    <row r="47" spans="1:9" ht="12.75">
      <c r="A47" s="57"/>
      <c r="B47" s="66" t="s">
        <v>21</v>
      </c>
      <c r="C47" s="150" t="s">
        <v>53</v>
      </c>
      <c r="D47" s="150"/>
      <c r="E47" s="150"/>
      <c r="F47" s="150"/>
      <c r="G47" s="93"/>
      <c r="H47" s="7"/>
      <c r="I47" s="7"/>
    </row>
    <row r="48" spans="1:9" ht="21.75" customHeight="1">
      <c r="A48" s="57"/>
      <c r="B48" s="61" t="s">
        <v>29</v>
      </c>
      <c r="C48" s="76" t="s">
        <v>260</v>
      </c>
      <c r="D48" s="63" t="s">
        <v>151</v>
      </c>
      <c r="E48" s="87">
        <v>16</v>
      </c>
      <c r="F48" s="64"/>
      <c r="G48" s="94"/>
      <c r="H48" s="7"/>
      <c r="I48" s="7"/>
    </row>
    <row r="49" spans="1:9" ht="24.75" customHeight="1">
      <c r="A49" s="57"/>
      <c r="B49" s="61" t="s">
        <v>106</v>
      </c>
      <c r="C49" s="76" t="s">
        <v>229</v>
      </c>
      <c r="D49" s="63" t="s">
        <v>151</v>
      </c>
      <c r="E49" s="87">
        <v>1</v>
      </c>
      <c r="F49" s="64"/>
      <c r="G49" s="94"/>
      <c r="H49" s="7"/>
      <c r="I49" s="7"/>
    </row>
    <row r="50" spans="1:9" ht="28.5" customHeight="1">
      <c r="A50" s="57"/>
      <c r="B50" s="61" t="s">
        <v>107</v>
      </c>
      <c r="C50" s="76" t="s">
        <v>229</v>
      </c>
      <c r="D50" s="63" t="s">
        <v>151</v>
      </c>
      <c r="E50" s="87">
        <v>1</v>
      </c>
      <c r="F50" s="64"/>
      <c r="G50" s="94"/>
      <c r="H50" s="7"/>
      <c r="I50" s="7"/>
    </row>
    <row r="51" spans="1:9" ht="12" customHeight="1">
      <c r="A51" s="57"/>
      <c r="B51" s="61" t="s">
        <v>108</v>
      </c>
      <c r="C51" s="76" t="s">
        <v>230</v>
      </c>
      <c r="D51" s="63" t="s">
        <v>151</v>
      </c>
      <c r="E51" s="87">
        <v>1</v>
      </c>
      <c r="F51" s="64"/>
      <c r="G51" s="94"/>
      <c r="H51" s="7"/>
      <c r="I51" s="7"/>
    </row>
    <row r="52" spans="1:9" ht="12" customHeight="1">
      <c r="A52" s="57"/>
      <c r="B52" s="61" t="s">
        <v>109</v>
      </c>
      <c r="C52" s="76" t="s">
        <v>230</v>
      </c>
      <c r="D52" s="63" t="s">
        <v>151</v>
      </c>
      <c r="E52" s="87">
        <v>1</v>
      </c>
      <c r="F52" s="64"/>
      <c r="G52" s="94"/>
      <c r="H52" s="7"/>
      <c r="I52" s="7"/>
    </row>
    <row r="53" spans="1:9" ht="12" customHeight="1">
      <c r="A53" s="57"/>
      <c r="B53" s="61" t="s">
        <v>110</v>
      </c>
      <c r="C53" s="76" t="s">
        <v>246</v>
      </c>
      <c r="D53" s="63" t="s">
        <v>151</v>
      </c>
      <c r="E53" s="87">
        <v>1</v>
      </c>
      <c r="F53" s="64"/>
      <c r="G53" s="94"/>
      <c r="H53" s="7"/>
      <c r="I53" s="7"/>
    </row>
    <row r="54" spans="1:9" ht="12" customHeight="1">
      <c r="A54" s="57"/>
      <c r="B54" s="61" t="s">
        <v>111</v>
      </c>
      <c r="C54" s="76" t="s">
        <v>246</v>
      </c>
      <c r="D54" s="63" t="s">
        <v>151</v>
      </c>
      <c r="E54" s="87">
        <v>1</v>
      </c>
      <c r="F54" s="64"/>
      <c r="G54" s="94"/>
      <c r="H54" s="7"/>
      <c r="I54" s="7"/>
    </row>
    <row r="55" spans="1:9" ht="12" customHeight="1">
      <c r="A55" s="57"/>
      <c r="B55" s="61" t="s">
        <v>72</v>
      </c>
      <c r="C55" s="76" t="s">
        <v>233</v>
      </c>
      <c r="D55" s="63" t="s">
        <v>151</v>
      </c>
      <c r="E55" s="63">
        <v>1</v>
      </c>
      <c r="F55" s="64"/>
      <c r="G55" s="94"/>
      <c r="H55" s="7"/>
      <c r="I55" s="7"/>
    </row>
    <row r="56" spans="1:9" ht="12" customHeight="1">
      <c r="A56" s="57"/>
      <c r="B56" s="61" t="s">
        <v>73</v>
      </c>
      <c r="C56" s="76" t="s">
        <v>9</v>
      </c>
      <c r="D56" s="63" t="s">
        <v>151</v>
      </c>
      <c r="E56" s="63">
        <v>1</v>
      </c>
      <c r="F56" s="64"/>
      <c r="G56" s="94"/>
      <c r="H56" s="7"/>
      <c r="I56" s="7"/>
    </row>
    <row r="57" spans="1:9" ht="12.75">
      <c r="A57" s="57"/>
      <c r="B57" s="66" t="s">
        <v>115</v>
      </c>
      <c r="C57" s="150" t="s">
        <v>195</v>
      </c>
      <c r="D57" s="150"/>
      <c r="E57" s="150"/>
      <c r="F57" s="150"/>
      <c r="G57" s="93"/>
      <c r="H57" s="7"/>
      <c r="I57" s="7"/>
    </row>
    <row r="58" spans="1:9" ht="12.75">
      <c r="A58" s="57"/>
      <c r="B58" s="61" t="s">
        <v>116</v>
      </c>
      <c r="C58" s="76" t="s">
        <v>168</v>
      </c>
      <c r="D58" s="63" t="s">
        <v>151</v>
      </c>
      <c r="E58" s="87">
        <v>100</v>
      </c>
      <c r="F58" s="64"/>
      <c r="G58" s="94"/>
      <c r="H58" s="7"/>
      <c r="I58" s="7"/>
    </row>
    <row r="59" spans="1:9" ht="12.75">
      <c r="A59" s="57"/>
      <c r="B59" s="61" t="s">
        <v>117</v>
      </c>
      <c r="C59" s="76" t="s">
        <v>169</v>
      </c>
      <c r="D59" s="63" t="s">
        <v>151</v>
      </c>
      <c r="E59" s="87">
        <v>500</v>
      </c>
      <c r="F59" s="64"/>
      <c r="G59" s="94"/>
      <c r="H59" s="7"/>
      <c r="I59" s="7"/>
    </row>
    <row r="60" spans="1:9" ht="12.75">
      <c r="A60" s="57"/>
      <c r="B60" s="66" t="s">
        <v>120</v>
      </c>
      <c r="C60" s="150" t="s">
        <v>56</v>
      </c>
      <c r="D60" s="150"/>
      <c r="E60" s="150"/>
      <c r="F60" s="150"/>
      <c r="G60" s="93"/>
      <c r="H60" s="7"/>
      <c r="I60" s="7"/>
    </row>
    <row r="61" spans="1:9" ht="25.5" customHeight="1">
      <c r="A61" s="57"/>
      <c r="B61" s="61" t="s">
        <v>202</v>
      </c>
      <c r="C61" s="76" t="s">
        <v>180</v>
      </c>
      <c r="D61" s="63" t="s">
        <v>151</v>
      </c>
      <c r="E61" s="63">
        <v>4</v>
      </c>
      <c r="F61" s="89"/>
      <c r="G61" s="97"/>
      <c r="H61" s="7"/>
      <c r="I61" s="7"/>
    </row>
    <row r="62" spans="1:9" ht="25.5" customHeight="1">
      <c r="A62" s="57"/>
      <c r="B62" s="61" t="s">
        <v>203</v>
      </c>
      <c r="C62" s="76" t="s">
        <v>258</v>
      </c>
      <c r="D62" s="63" t="s">
        <v>151</v>
      </c>
      <c r="E62" s="63">
        <v>1</v>
      </c>
      <c r="F62" s="89"/>
      <c r="G62" s="97"/>
      <c r="H62" s="7"/>
      <c r="I62" s="7"/>
    </row>
    <row r="63" spans="1:9" ht="28.5" customHeight="1">
      <c r="A63" s="57"/>
      <c r="B63" s="61" t="s">
        <v>204</v>
      </c>
      <c r="C63" s="76" t="s">
        <v>235</v>
      </c>
      <c r="D63" s="63" t="s">
        <v>151</v>
      </c>
      <c r="E63" s="63">
        <v>4</v>
      </c>
      <c r="F63" s="89"/>
      <c r="G63" s="97"/>
      <c r="H63" s="7"/>
      <c r="I63" s="7"/>
    </row>
    <row r="64" spans="1:9" ht="25.5" customHeight="1">
      <c r="A64" s="57"/>
      <c r="B64" s="61" t="s">
        <v>205</v>
      </c>
      <c r="C64" s="76" t="s">
        <v>222</v>
      </c>
      <c r="D64" s="63" t="s">
        <v>151</v>
      </c>
      <c r="E64" s="63">
        <v>1</v>
      </c>
      <c r="F64" s="89"/>
      <c r="G64" s="97"/>
      <c r="H64" s="7"/>
      <c r="I64" s="7"/>
    </row>
    <row r="65" spans="1:9" ht="24.75">
      <c r="A65" s="57"/>
      <c r="B65" s="61" t="s">
        <v>206</v>
      </c>
      <c r="C65" s="76" t="s">
        <v>263</v>
      </c>
      <c r="D65" s="63" t="s">
        <v>151</v>
      </c>
      <c r="E65" s="63">
        <v>4</v>
      </c>
      <c r="F65" s="89"/>
      <c r="G65" s="97"/>
      <c r="H65" s="7"/>
      <c r="I65" s="7"/>
    </row>
    <row r="66" spans="1:9" ht="12.75">
      <c r="A66" s="57"/>
      <c r="B66" s="61" t="s">
        <v>207</v>
      </c>
      <c r="C66" s="76" t="s">
        <v>68</v>
      </c>
      <c r="D66" s="63" t="s">
        <v>151</v>
      </c>
      <c r="E66" s="63">
        <v>1</v>
      </c>
      <c r="F66" s="64"/>
      <c r="G66" s="94"/>
      <c r="H66" s="7"/>
      <c r="I66" s="7"/>
    </row>
    <row r="67" spans="1:9" ht="49.5">
      <c r="A67" s="57"/>
      <c r="B67" s="61" t="s">
        <v>208</v>
      </c>
      <c r="C67" s="62" t="s">
        <v>174</v>
      </c>
      <c r="D67" s="63" t="s">
        <v>151</v>
      </c>
      <c r="E67" s="63">
        <v>1</v>
      </c>
      <c r="F67" s="64"/>
      <c r="G67" s="94"/>
      <c r="H67" s="7"/>
      <c r="I67" s="7"/>
    </row>
    <row r="68" spans="1:9" ht="24.75" customHeight="1">
      <c r="A68" s="57"/>
      <c r="B68" s="61" t="s">
        <v>209</v>
      </c>
      <c r="C68" s="62" t="s">
        <v>69</v>
      </c>
      <c r="D68" s="63" t="s">
        <v>151</v>
      </c>
      <c r="E68" s="63">
        <v>4</v>
      </c>
      <c r="F68" s="64"/>
      <c r="G68" s="94"/>
      <c r="H68" s="7"/>
      <c r="I68" s="7"/>
    </row>
    <row r="69" spans="1:9" s="10" customFormat="1" ht="24.75" customHeight="1">
      <c r="A69" s="57"/>
      <c r="B69" s="61" t="s">
        <v>210</v>
      </c>
      <c r="C69" s="62" t="s">
        <v>70</v>
      </c>
      <c r="D69" s="63" t="s">
        <v>151</v>
      </c>
      <c r="E69" s="63">
        <v>4</v>
      </c>
      <c r="F69" s="64"/>
      <c r="G69" s="94"/>
      <c r="H69" s="8"/>
      <c r="I69" s="9"/>
    </row>
    <row r="70" spans="1:9" s="10" customFormat="1" ht="24.75">
      <c r="A70" s="57"/>
      <c r="B70" s="61" t="s">
        <v>211</v>
      </c>
      <c r="C70" s="62" t="s">
        <v>223</v>
      </c>
      <c r="D70" s="63" t="s">
        <v>151</v>
      </c>
      <c r="E70" s="63">
        <v>1</v>
      </c>
      <c r="F70" s="64"/>
      <c r="G70" s="94"/>
      <c r="H70" s="11"/>
      <c r="I70" s="12"/>
    </row>
    <row r="71" spans="1:9" s="10" customFormat="1" ht="12.75">
      <c r="A71" s="57"/>
      <c r="B71" s="61" t="s">
        <v>212</v>
      </c>
      <c r="C71" s="62" t="s">
        <v>237</v>
      </c>
      <c r="D71" s="63" t="s">
        <v>151</v>
      </c>
      <c r="E71" s="63">
        <v>3</v>
      </c>
      <c r="F71" s="64"/>
      <c r="G71" s="94"/>
      <c r="H71" s="11"/>
      <c r="I71" s="12"/>
    </row>
    <row r="72" spans="1:9" s="10" customFormat="1" ht="24.75">
      <c r="A72" s="57"/>
      <c r="B72" s="61" t="s">
        <v>213</v>
      </c>
      <c r="C72" s="62" t="s">
        <v>224</v>
      </c>
      <c r="D72" s="63" t="s">
        <v>151</v>
      </c>
      <c r="E72" s="63">
        <f>E70</f>
        <v>1</v>
      </c>
      <c r="F72" s="64"/>
      <c r="G72" s="94"/>
      <c r="H72" s="11"/>
      <c r="I72" s="12"/>
    </row>
    <row r="73" spans="1:9" s="10" customFormat="1" ht="24.75">
      <c r="A73" s="57"/>
      <c r="B73" s="61" t="s">
        <v>214</v>
      </c>
      <c r="C73" s="62" t="s">
        <v>264</v>
      </c>
      <c r="D73" s="63" t="s">
        <v>151</v>
      </c>
      <c r="E73" s="63">
        <v>3</v>
      </c>
      <c r="F73" s="64"/>
      <c r="G73" s="94"/>
      <c r="H73" s="11"/>
      <c r="I73" s="12"/>
    </row>
    <row r="74" spans="1:9" s="10" customFormat="1" ht="12.75">
      <c r="A74" s="57"/>
      <c r="B74" s="66" t="s">
        <v>123</v>
      </c>
      <c r="C74" s="150" t="s">
        <v>58</v>
      </c>
      <c r="D74" s="150"/>
      <c r="E74" s="150"/>
      <c r="F74" s="150"/>
      <c r="G74" s="93"/>
      <c r="H74" s="11"/>
      <c r="I74" s="12"/>
    </row>
    <row r="75" spans="1:9" s="10" customFormat="1" ht="62.25">
      <c r="A75" s="57"/>
      <c r="B75" s="61" t="s">
        <v>124</v>
      </c>
      <c r="C75" s="76" t="s">
        <v>241</v>
      </c>
      <c r="D75" s="63" t="s">
        <v>151</v>
      </c>
      <c r="E75" s="87">
        <v>1</v>
      </c>
      <c r="F75" s="64"/>
      <c r="G75" s="94"/>
      <c r="H75" s="11"/>
      <c r="I75" s="12"/>
    </row>
    <row r="76" spans="1:9" s="10" customFormat="1" ht="70.5" customHeight="1">
      <c r="A76" s="57"/>
      <c r="B76" s="61" t="s">
        <v>125</v>
      </c>
      <c r="C76" s="76" t="s">
        <v>244</v>
      </c>
      <c r="D76" s="63" t="s">
        <v>151</v>
      </c>
      <c r="E76" s="87">
        <v>1</v>
      </c>
      <c r="F76" s="64"/>
      <c r="G76" s="94"/>
      <c r="H76" s="11"/>
      <c r="I76" s="12"/>
    </row>
    <row r="77" spans="1:9" s="10" customFormat="1" ht="62.25">
      <c r="A77" s="57"/>
      <c r="B77" s="61" t="s">
        <v>218</v>
      </c>
      <c r="C77" s="76" t="s">
        <v>249</v>
      </c>
      <c r="D77" s="63" t="s">
        <v>151</v>
      </c>
      <c r="E77" s="87">
        <v>1</v>
      </c>
      <c r="F77" s="64"/>
      <c r="G77" s="94"/>
      <c r="H77" s="11"/>
      <c r="I77" s="12"/>
    </row>
    <row r="78" spans="1:9" s="10" customFormat="1" ht="62.25">
      <c r="A78" s="57"/>
      <c r="B78" s="61" t="s">
        <v>219</v>
      </c>
      <c r="C78" s="76" t="s">
        <v>250</v>
      </c>
      <c r="D78" s="63" t="s">
        <v>151</v>
      </c>
      <c r="E78" s="87">
        <v>1</v>
      </c>
      <c r="F78" s="64"/>
      <c r="G78" s="94"/>
      <c r="H78" s="11"/>
      <c r="I78" s="12"/>
    </row>
    <row r="79" spans="1:9" s="10" customFormat="1" ht="62.25">
      <c r="A79" s="57"/>
      <c r="B79" s="61" t="s">
        <v>220</v>
      </c>
      <c r="C79" s="76" t="s">
        <v>251</v>
      </c>
      <c r="D79" s="63" t="s">
        <v>151</v>
      </c>
      <c r="E79" s="87">
        <v>1</v>
      </c>
      <c r="F79" s="64"/>
      <c r="G79" s="94"/>
      <c r="H79" s="11"/>
      <c r="I79" s="12"/>
    </row>
    <row r="80" spans="1:9" s="10" customFormat="1" ht="62.25">
      <c r="A80" s="57"/>
      <c r="B80" s="61" t="s">
        <v>221</v>
      </c>
      <c r="C80" s="76" t="s">
        <v>252</v>
      </c>
      <c r="D80" s="63" t="s">
        <v>151</v>
      </c>
      <c r="E80" s="87">
        <v>1</v>
      </c>
      <c r="F80" s="64"/>
      <c r="G80" s="94"/>
      <c r="H80" s="11"/>
      <c r="I80" s="12"/>
    </row>
    <row r="81" spans="1:9" s="10" customFormat="1" ht="12.75">
      <c r="A81" s="57"/>
      <c r="B81" s="77"/>
      <c r="C81" s="65" t="s">
        <v>273</v>
      </c>
      <c r="D81" s="88"/>
      <c r="E81" s="88"/>
      <c r="F81" s="86"/>
      <c r="G81" s="96"/>
      <c r="H81" s="11"/>
      <c r="I81" s="12"/>
    </row>
    <row r="82" spans="1:9" s="10" customFormat="1" ht="12.75">
      <c r="A82" s="57"/>
      <c r="B82" s="151" t="s">
        <v>14</v>
      </c>
      <c r="C82" s="152"/>
      <c r="D82" s="152"/>
      <c r="E82" s="152"/>
      <c r="F82" s="152"/>
      <c r="G82" s="152"/>
      <c r="H82" s="11"/>
      <c r="I82" s="12"/>
    </row>
    <row r="83" spans="1:9" s="10" customFormat="1" ht="12.75">
      <c r="A83" s="57"/>
      <c r="B83" s="66" t="s">
        <v>127</v>
      </c>
      <c r="C83" s="150" t="s">
        <v>53</v>
      </c>
      <c r="D83" s="150"/>
      <c r="E83" s="150"/>
      <c r="F83" s="150"/>
      <c r="G83" s="93"/>
      <c r="H83" s="11"/>
      <c r="I83" s="12"/>
    </row>
    <row r="84" spans="1:9" s="10" customFormat="1" ht="36" customHeight="1">
      <c r="A84" s="57"/>
      <c r="B84" s="61" t="s">
        <v>128</v>
      </c>
      <c r="C84" s="76" t="s">
        <v>261</v>
      </c>
      <c r="D84" s="63" t="s">
        <v>151</v>
      </c>
      <c r="E84" s="87">
        <v>12</v>
      </c>
      <c r="F84" s="64"/>
      <c r="G84" s="94"/>
      <c r="H84" s="11"/>
      <c r="I84" s="12"/>
    </row>
    <row r="85" spans="1:9" s="10" customFormat="1" ht="30.75" customHeight="1">
      <c r="A85" s="57"/>
      <c r="B85" s="61" t="s">
        <v>129</v>
      </c>
      <c r="C85" s="76" t="s">
        <v>229</v>
      </c>
      <c r="D85" s="63" t="s">
        <v>151</v>
      </c>
      <c r="E85" s="87">
        <v>1</v>
      </c>
      <c r="F85" s="64"/>
      <c r="G85" s="94"/>
      <c r="H85" s="11"/>
      <c r="I85" s="12"/>
    </row>
    <row r="86" spans="1:9" s="10" customFormat="1" ht="27" customHeight="1">
      <c r="A86" s="57"/>
      <c r="B86" s="61" t="s">
        <v>130</v>
      </c>
      <c r="C86" s="76" t="s">
        <v>246</v>
      </c>
      <c r="D86" s="63" t="s">
        <v>151</v>
      </c>
      <c r="E86" s="87">
        <v>1</v>
      </c>
      <c r="F86" s="64"/>
      <c r="G86" s="94"/>
      <c r="H86" s="11"/>
      <c r="I86" s="12"/>
    </row>
    <row r="87" spans="1:9" s="10" customFormat="1" ht="28.5" customHeight="1">
      <c r="A87" s="57"/>
      <c r="B87" s="61" t="s">
        <v>131</v>
      </c>
      <c r="C87" s="76" t="s">
        <v>232</v>
      </c>
      <c r="D87" s="63" t="s">
        <v>151</v>
      </c>
      <c r="E87" s="87">
        <v>1</v>
      </c>
      <c r="F87" s="64"/>
      <c r="G87" s="94"/>
      <c r="H87" s="11"/>
      <c r="I87" s="12"/>
    </row>
    <row r="88" spans="1:9" s="10" customFormat="1" ht="42" customHeight="1">
      <c r="A88" s="57"/>
      <c r="B88" s="61" t="s">
        <v>132</v>
      </c>
      <c r="C88" s="76" t="s">
        <v>177</v>
      </c>
      <c r="D88" s="63" t="s">
        <v>151</v>
      </c>
      <c r="E88" s="87">
        <v>2</v>
      </c>
      <c r="F88" s="64"/>
      <c r="G88" s="94"/>
      <c r="H88" s="11"/>
      <c r="I88" s="12"/>
    </row>
    <row r="89" spans="1:9" s="10" customFormat="1" ht="27.75" customHeight="1">
      <c r="A89" s="57"/>
      <c r="B89" s="61" t="s">
        <v>133</v>
      </c>
      <c r="C89" s="76" t="s">
        <v>232</v>
      </c>
      <c r="D89" s="63" t="s">
        <v>151</v>
      </c>
      <c r="E89" s="87">
        <v>1</v>
      </c>
      <c r="F89" s="64"/>
      <c r="G89" s="94"/>
      <c r="H89" s="11"/>
      <c r="I89" s="12"/>
    </row>
    <row r="90" spans="1:9" s="10" customFormat="1" ht="12.75">
      <c r="A90" s="57"/>
      <c r="B90" s="61" t="s">
        <v>134</v>
      </c>
      <c r="C90" s="76" t="s">
        <v>233</v>
      </c>
      <c r="D90" s="63" t="s">
        <v>151</v>
      </c>
      <c r="E90" s="87">
        <v>1</v>
      </c>
      <c r="F90" s="64"/>
      <c r="G90" s="94"/>
      <c r="H90" s="11"/>
      <c r="I90" s="12"/>
    </row>
    <row r="91" spans="1:9" s="10" customFormat="1" ht="18.75" customHeight="1">
      <c r="A91" s="57"/>
      <c r="B91" s="61" t="s">
        <v>135</v>
      </c>
      <c r="C91" s="76" t="s">
        <v>234</v>
      </c>
      <c r="D91" s="63" t="s">
        <v>151</v>
      </c>
      <c r="E91" s="87">
        <v>1</v>
      </c>
      <c r="F91" s="64"/>
      <c r="G91" s="94"/>
      <c r="H91" s="11"/>
      <c r="I91" s="12"/>
    </row>
    <row r="92" spans="1:9" s="10" customFormat="1" ht="32.25" customHeight="1">
      <c r="A92" s="57"/>
      <c r="B92" s="61" t="s">
        <v>122</v>
      </c>
      <c r="C92" s="76" t="s">
        <v>232</v>
      </c>
      <c r="D92" s="63" t="s">
        <v>151</v>
      </c>
      <c r="E92" s="87">
        <v>1</v>
      </c>
      <c r="F92" s="64"/>
      <c r="G92" s="94"/>
      <c r="H92" s="11"/>
      <c r="I92" s="12"/>
    </row>
    <row r="93" spans="1:9" s="10" customFormat="1" ht="12.75">
      <c r="A93" s="57"/>
      <c r="B93" s="66" t="s">
        <v>136</v>
      </c>
      <c r="C93" s="150" t="s">
        <v>56</v>
      </c>
      <c r="D93" s="150"/>
      <c r="E93" s="150"/>
      <c r="F93" s="150"/>
      <c r="G93" s="93"/>
      <c r="H93" s="11"/>
      <c r="I93" s="12"/>
    </row>
    <row r="94" spans="1:7" ht="24.75" customHeight="1">
      <c r="A94" s="54"/>
      <c r="B94" s="61" t="s">
        <v>137</v>
      </c>
      <c r="C94" s="76" t="s">
        <v>74</v>
      </c>
      <c r="D94" s="63" t="s">
        <v>151</v>
      </c>
      <c r="E94" s="63">
        <v>10</v>
      </c>
      <c r="F94" s="89"/>
      <c r="G94" s="97"/>
    </row>
    <row r="95" spans="1:7" ht="24.75" customHeight="1">
      <c r="A95" s="54"/>
      <c r="B95" s="61" t="s">
        <v>138</v>
      </c>
      <c r="C95" s="76" t="s">
        <v>75</v>
      </c>
      <c r="D95" s="63" t="s">
        <v>151</v>
      </c>
      <c r="E95" s="63">
        <v>10</v>
      </c>
      <c r="F95" s="89"/>
      <c r="G95" s="97"/>
    </row>
    <row r="96" spans="1:7" ht="24.75">
      <c r="A96" s="54"/>
      <c r="B96" s="61" t="s">
        <v>139</v>
      </c>
      <c r="C96" s="76" t="s">
        <v>227</v>
      </c>
      <c r="D96" s="63" t="s">
        <v>151</v>
      </c>
      <c r="E96" s="63">
        <v>1</v>
      </c>
      <c r="F96" s="89"/>
      <c r="G96" s="97"/>
    </row>
    <row r="97" spans="1:7" ht="24.75">
      <c r="A97" s="54"/>
      <c r="B97" s="61" t="s">
        <v>140</v>
      </c>
      <c r="C97" s="76" t="s">
        <v>228</v>
      </c>
      <c r="D97" s="63" t="s">
        <v>151</v>
      </c>
      <c r="E97" s="63">
        <v>1</v>
      </c>
      <c r="F97" s="89"/>
      <c r="G97" s="97"/>
    </row>
    <row r="98" spans="1:7" ht="37.5">
      <c r="A98" s="34"/>
      <c r="B98" s="61" t="s">
        <v>141</v>
      </c>
      <c r="C98" s="76" t="s">
        <v>239</v>
      </c>
      <c r="D98" s="63" t="s">
        <v>151</v>
      </c>
      <c r="E98" s="63">
        <v>10</v>
      </c>
      <c r="F98" s="89"/>
      <c r="G98" s="97"/>
    </row>
    <row r="99" spans="1:7" ht="25.5" customHeight="1">
      <c r="A99" s="34"/>
      <c r="B99" s="61" t="s">
        <v>142</v>
      </c>
      <c r="C99" s="76" t="s">
        <v>266</v>
      </c>
      <c r="D99" s="63" t="s">
        <v>151</v>
      </c>
      <c r="E99" s="63">
        <v>10</v>
      </c>
      <c r="F99" s="89"/>
      <c r="G99" s="97"/>
    </row>
    <row r="100" spans="1:7" ht="12.75">
      <c r="A100" s="33"/>
      <c r="B100" s="66" t="s">
        <v>146</v>
      </c>
      <c r="C100" s="150" t="s">
        <v>58</v>
      </c>
      <c r="D100" s="150"/>
      <c r="E100" s="150"/>
      <c r="F100" s="150"/>
      <c r="G100" s="93"/>
    </row>
    <row r="101" spans="2:7" ht="62.25">
      <c r="B101" s="61" t="s">
        <v>147</v>
      </c>
      <c r="C101" s="76" t="s">
        <v>253</v>
      </c>
      <c r="D101" s="63" t="s">
        <v>151</v>
      </c>
      <c r="E101" s="87">
        <v>1</v>
      </c>
      <c r="F101" s="64"/>
      <c r="G101" s="94"/>
    </row>
    <row r="102" spans="2:7" ht="62.25">
      <c r="B102" s="61" t="s">
        <v>148</v>
      </c>
      <c r="C102" s="76" t="s">
        <v>254</v>
      </c>
      <c r="D102" s="63" t="s">
        <v>151</v>
      </c>
      <c r="E102" s="87">
        <v>1</v>
      </c>
      <c r="F102" s="64"/>
      <c r="G102" s="94"/>
    </row>
    <row r="103" spans="2:7" ht="62.25">
      <c r="B103" s="61" t="s">
        <v>149</v>
      </c>
      <c r="C103" s="76" t="s">
        <v>255</v>
      </c>
      <c r="D103" s="63" t="s">
        <v>151</v>
      </c>
      <c r="E103" s="87">
        <v>1</v>
      </c>
      <c r="F103" s="64"/>
      <c r="G103" s="94"/>
    </row>
    <row r="104" spans="2:7" ht="62.25">
      <c r="B104" s="61" t="s">
        <v>150</v>
      </c>
      <c r="C104" s="76" t="s">
        <v>256</v>
      </c>
      <c r="D104" s="63" t="s">
        <v>151</v>
      </c>
      <c r="E104" s="87">
        <v>1</v>
      </c>
      <c r="F104" s="64"/>
      <c r="G104" s="94"/>
    </row>
    <row r="105" spans="2:7" ht="12.75">
      <c r="B105" s="77"/>
      <c r="C105" s="79" t="s">
        <v>275</v>
      </c>
      <c r="D105" s="88"/>
      <c r="E105" s="88"/>
      <c r="F105" s="86"/>
      <c r="G105" s="96"/>
    </row>
    <row r="106" spans="2:7" ht="13.5" customHeight="1">
      <c r="B106" s="153" t="s">
        <v>274</v>
      </c>
      <c r="C106" s="154"/>
      <c r="D106" s="165"/>
      <c r="E106" s="165"/>
      <c r="F106" s="163"/>
      <c r="G106" s="164"/>
    </row>
    <row r="107" spans="2:7" ht="12.75" customHeight="1">
      <c r="B107" s="154"/>
      <c r="C107" s="154"/>
      <c r="D107" s="166"/>
      <c r="E107" s="166"/>
      <c r="F107" s="163"/>
      <c r="G107" s="164"/>
    </row>
    <row r="108" spans="2:7" ht="12.75">
      <c r="B108" s="78"/>
      <c r="C108" s="78"/>
      <c r="D108" s="78"/>
      <c r="E108" s="78"/>
      <c r="F108" s="78"/>
      <c r="G108" s="78"/>
    </row>
  </sheetData>
  <sheetProtection formatRows="0" insertRows="0" selectLockedCells="1"/>
  <mergeCells count="28">
    <mergeCell ref="I3:I4"/>
    <mergeCell ref="H3:H4"/>
    <mergeCell ref="F106:F107"/>
    <mergeCell ref="G106:G107"/>
    <mergeCell ref="D106:D107"/>
    <mergeCell ref="E106:E107"/>
    <mergeCell ref="B6:G7"/>
    <mergeCell ref="C8:F8"/>
    <mergeCell ref="C57:F57"/>
    <mergeCell ref="C60:F60"/>
    <mergeCell ref="B2:G2"/>
    <mergeCell ref="C3:C4"/>
    <mergeCell ref="D3:E3"/>
    <mergeCell ref="G3:G4"/>
    <mergeCell ref="F3:F4"/>
    <mergeCell ref="B3:B5"/>
    <mergeCell ref="B106:C107"/>
    <mergeCell ref="C47:F47"/>
    <mergeCell ref="C42:F42"/>
    <mergeCell ref="C26:F26"/>
    <mergeCell ref="B45:G46"/>
    <mergeCell ref="C17:F17"/>
    <mergeCell ref="B44:C44"/>
    <mergeCell ref="C74:F74"/>
    <mergeCell ref="C83:F83"/>
    <mergeCell ref="C93:F93"/>
    <mergeCell ref="B82:G82"/>
    <mergeCell ref="C100:F100"/>
  </mergeCells>
  <printOptions/>
  <pageMargins left="0.1968503937007874" right="0.4724409448818898" top="0.3937007874015748" bottom="0.3937007874015748" header="0.2362204724409449" footer="0.5118110236220472"/>
  <pageSetup fitToHeight="8" fitToWidth="7" horizontalDpi="600" verticalDpi="600" orientation="portrait" paperSize="9" scale="49" r:id="rId1"/>
  <headerFooter alignWithMargins="0">
    <oddFooter>&amp;LWoPP-1.1.1/PROW 2014-2020/3.2/16/1z&amp;RStrona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showGridLines="0" view="pageBreakPreview" zoomScaleNormal="75" zoomScaleSheetLayoutView="100" zoomScalePageLayoutView="0" workbookViewId="0" topLeftCell="A1">
      <selection activeCell="C3" sqref="C3"/>
    </sheetView>
  </sheetViews>
  <sheetFormatPr defaultColWidth="27.8515625" defaultRowHeight="15"/>
  <cols>
    <col min="1" max="1" width="2.421875" style="2" customWidth="1"/>
    <col min="2" max="2" width="5.7109375" style="2" customWidth="1"/>
    <col min="3" max="3" width="41.7109375" style="2" customWidth="1"/>
    <col min="4" max="4" width="12.140625" style="2" customWidth="1"/>
    <col min="5" max="5" width="13.140625" style="2" customWidth="1"/>
    <col min="6" max="6" width="20.421875" style="2" bestFit="1" customWidth="1"/>
    <col min="7" max="7" width="12.8515625" style="2" customWidth="1"/>
    <col min="8" max="8" width="11.421875" style="2" customWidth="1"/>
    <col min="9" max="9" width="27.421875" style="2" customWidth="1"/>
    <col min="10" max="10" width="22.57421875" style="2" customWidth="1"/>
    <col min="11" max="11" width="8.57421875" style="2" customWidth="1"/>
    <col min="12" max="12" width="13.140625" style="2" customWidth="1"/>
    <col min="13" max="13" width="19.57421875" style="2" customWidth="1"/>
    <col min="14" max="253" width="9.140625" style="2" customWidth="1"/>
    <col min="254" max="254" width="7.00390625" style="2" customWidth="1"/>
    <col min="255" max="255" width="5.421875" style="2" customWidth="1"/>
    <col min="256" max="16384" width="27.8515625" style="2" customWidth="1"/>
  </cols>
  <sheetData>
    <row r="1" spans="1:13" ht="24.75">
      <c r="A1" s="29"/>
      <c r="B1" s="30" t="s">
        <v>88</v>
      </c>
      <c r="C1" s="36" t="s">
        <v>67</v>
      </c>
      <c r="D1" s="43" t="s">
        <v>151</v>
      </c>
      <c r="E1" s="45">
        <v>1</v>
      </c>
      <c r="F1" s="44">
        <f>G1*1.23</f>
        <v>24600</v>
      </c>
      <c r="G1" s="44">
        <v>20000</v>
      </c>
      <c r="H1" s="44">
        <f>F1-G1</f>
        <v>4600</v>
      </c>
      <c r="I1" s="167" t="s">
        <v>183</v>
      </c>
      <c r="J1" s="167"/>
      <c r="K1" s="27"/>
      <c r="L1" s="7"/>
      <c r="M1" s="7"/>
    </row>
    <row r="2" spans="1:13" ht="12.75">
      <c r="A2" s="29"/>
      <c r="B2" s="35" t="s">
        <v>193</v>
      </c>
      <c r="C2" s="169" t="s">
        <v>57</v>
      </c>
      <c r="D2" s="169"/>
      <c r="E2" s="169"/>
      <c r="F2" s="169"/>
      <c r="G2" s="41">
        <f>G3</f>
        <v>16500</v>
      </c>
      <c r="H2" s="42"/>
      <c r="I2" s="42"/>
      <c r="J2" s="42"/>
      <c r="K2" s="27"/>
      <c r="L2" s="7"/>
      <c r="M2" s="7"/>
    </row>
    <row r="3" spans="1:13" ht="37.5">
      <c r="A3" s="29"/>
      <c r="B3" s="30" t="s">
        <v>89</v>
      </c>
      <c r="C3" s="36" t="s">
        <v>194</v>
      </c>
      <c r="D3" s="43" t="s">
        <v>151</v>
      </c>
      <c r="E3" s="45">
        <v>1</v>
      </c>
      <c r="F3" s="44">
        <f>G3*1.23</f>
        <v>20295</v>
      </c>
      <c r="G3" s="44">
        <v>16500</v>
      </c>
      <c r="H3" s="44">
        <f>F3-G3</f>
        <v>3795</v>
      </c>
      <c r="I3" s="167" t="s">
        <v>178</v>
      </c>
      <c r="J3" s="167"/>
      <c r="K3" s="27"/>
      <c r="L3" s="7"/>
      <c r="M3" s="7"/>
    </row>
    <row r="4" spans="1:13" ht="12.75">
      <c r="A4" s="29"/>
      <c r="B4" s="35" t="s">
        <v>90</v>
      </c>
      <c r="C4" s="169" t="s">
        <v>58</v>
      </c>
      <c r="D4" s="169"/>
      <c r="E4" s="169"/>
      <c r="F4" s="169"/>
      <c r="G4" s="41">
        <f>SUM(G5:G14)</f>
        <v>64821.46000000001</v>
      </c>
      <c r="H4" s="42"/>
      <c r="I4" s="42"/>
      <c r="J4" s="42"/>
      <c r="K4" s="27"/>
      <c r="L4" s="7"/>
      <c r="M4" s="7"/>
    </row>
    <row r="5" spans="1:13" ht="49.5">
      <c r="A5" s="29"/>
      <c r="B5" s="30" t="s">
        <v>95</v>
      </c>
      <c r="C5" s="37" t="s">
        <v>166</v>
      </c>
      <c r="D5" s="43" t="s">
        <v>151</v>
      </c>
      <c r="E5" s="45">
        <v>1</v>
      </c>
      <c r="F5" s="44">
        <f aca="true" t="shared" si="0" ref="F5:F20">G5*1.23</f>
        <v>345.015</v>
      </c>
      <c r="G5" s="44">
        <f>73.4+72.8+23.9+110.4</f>
        <v>280.5</v>
      </c>
      <c r="H5" s="44">
        <f aca="true" t="shared" si="1" ref="H5:H14">F5-G5</f>
        <v>64.51499999999999</v>
      </c>
      <c r="I5" s="167" t="s">
        <v>183</v>
      </c>
      <c r="J5" s="167"/>
      <c r="K5" s="27"/>
      <c r="L5" s="7"/>
      <c r="M5" s="7"/>
    </row>
    <row r="6" spans="1:13" ht="49.5">
      <c r="A6" s="29"/>
      <c r="B6" s="30" t="s">
        <v>96</v>
      </c>
      <c r="C6" s="37" t="s">
        <v>60</v>
      </c>
      <c r="D6" s="43" t="s">
        <v>151</v>
      </c>
      <c r="E6" s="45">
        <v>1</v>
      </c>
      <c r="F6" s="44">
        <f t="shared" si="0"/>
        <v>825.822</v>
      </c>
      <c r="G6" s="44">
        <f>671.4</f>
        <v>671.4</v>
      </c>
      <c r="H6" s="44">
        <f t="shared" si="1"/>
        <v>154.42200000000003</v>
      </c>
      <c r="I6" s="167" t="s">
        <v>183</v>
      </c>
      <c r="J6" s="167"/>
      <c r="K6" s="27"/>
      <c r="L6" s="7"/>
      <c r="M6" s="7"/>
    </row>
    <row r="7" spans="1:13" ht="49.5">
      <c r="A7" s="29"/>
      <c r="B7" s="30" t="s">
        <v>97</v>
      </c>
      <c r="C7" s="37" t="s">
        <v>162</v>
      </c>
      <c r="D7" s="43" t="s">
        <v>151</v>
      </c>
      <c r="E7" s="45">
        <v>1</v>
      </c>
      <c r="F7" s="44">
        <f t="shared" si="0"/>
        <v>55350</v>
      </c>
      <c r="G7" s="44">
        <v>45000</v>
      </c>
      <c r="H7" s="44">
        <f t="shared" si="1"/>
        <v>10350</v>
      </c>
      <c r="I7" s="167" t="s">
        <v>178</v>
      </c>
      <c r="J7" s="167"/>
      <c r="K7" s="27"/>
      <c r="L7" s="7"/>
      <c r="M7" s="7"/>
    </row>
    <row r="8" spans="1:13" ht="37.5">
      <c r="A8" s="29"/>
      <c r="B8" s="30" t="s">
        <v>98</v>
      </c>
      <c r="C8" s="37" t="s">
        <v>164</v>
      </c>
      <c r="D8" s="43" t="s">
        <v>151</v>
      </c>
      <c r="E8" s="45">
        <v>1</v>
      </c>
      <c r="F8" s="44">
        <f t="shared" si="0"/>
        <v>12300</v>
      </c>
      <c r="G8" s="44">
        <v>10000</v>
      </c>
      <c r="H8" s="44">
        <f t="shared" si="1"/>
        <v>2300</v>
      </c>
      <c r="I8" s="167" t="s">
        <v>178</v>
      </c>
      <c r="J8" s="167"/>
      <c r="K8" s="27"/>
      <c r="L8" s="7"/>
      <c r="M8" s="7"/>
    </row>
    <row r="9" spans="1:13" ht="37.5">
      <c r="A9" s="29"/>
      <c r="B9" s="30" t="s">
        <v>99</v>
      </c>
      <c r="C9" s="37" t="s">
        <v>161</v>
      </c>
      <c r="D9" s="43" t="s">
        <v>151</v>
      </c>
      <c r="E9" s="45">
        <v>1</v>
      </c>
      <c r="F9" s="44">
        <f t="shared" si="0"/>
        <v>3132.5640000000003</v>
      </c>
      <c r="G9" s="44">
        <v>2546.8</v>
      </c>
      <c r="H9" s="44">
        <f t="shared" si="1"/>
        <v>585.7640000000001</v>
      </c>
      <c r="I9" s="167" t="s">
        <v>178</v>
      </c>
      <c r="J9" s="167"/>
      <c r="K9" s="27"/>
      <c r="L9" s="7"/>
      <c r="M9" s="7"/>
    </row>
    <row r="10" spans="1:13" ht="37.5">
      <c r="A10" s="29"/>
      <c r="B10" s="30" t="s">
        <v>100</v>
      </c>
      <c r="C10" s="37" t="s">
        <v>91</v>
      </c>
      <c r="D10" s="43" t="s">
        <v>151</v>
      </c>
      <c r="E10" s="45">
        <v>1</v>
      </c>
      <c r="F10" s="44">
        <f t="shared" si="0"/>
        <v>1066.41</v>
      </c>
      <c r="G10" s="44">
        <f>250*2*0.83+152+300</f>
        <v>867</v>
      </c>
      <c r="H10" s="44">
        <f t="shared" si="1"/>
        <v>199.41000000000008</v>
      </c>
      <c r="I10" s="167" t="s">
        <v>183</v>
      </c>
      <c r="J10" s="167"/>
      <c r="K10" s="27"/>
      <c r="L10" s="7"/>
      <c r="M10" s="7"/>
    </row>
    <row r="11" spans="1:13" ht="37.5">
      <c r="A11" s="29"/>
      <c r="B11" s="30" t="s">
        <v>101</v>
      </c>
      <c r="C11" s="37" t="s">
        <v>92</v>
      </c>
      <c r="D11" s="43" t="s">
        <v>151</v>
      </c>
      <c r="E11" s="45">
        <v>1</v>
      </c>
      <c r="F11" s="44">
        <f t="shared" si="0"/>
        <v>1074.5772</v>
      </c>
      <c r="G11" s="44">
        <f>452+254*2*0.83</f>
        <v>873.64</v>
      </c>
      <c r="H11" s="44">
        <f t="shared" si="1"/>
        <v>200.93719999999996</v>
      </c>
      <c r="I11" s="167" t="s">
        <v>183</v>
      </c>
      <c r="J11" s="167"/>
      <c r="K11" s="27"/>
      <c r="L11" s="7"/>
      <c r="M11" s="7"/>
    </row>
    <row r="12" spans="1:13" ht="37.5">
      <c r="A12" s="29"/>
      <c r="B12" s="30" t="s">
        <v>163</v>
      </c>
      <c r="C12" s="37" t="s">
        <v>182</v>
      </c>
      <c r="D12" s="43" t="s">
        <v>151</v>
      </c>
      <c r="E12" s="45">
        <v>1</v>
      </c>
      <c r="F12" s="44">
        <f t="shared" si="0"/>
        <v>1080.7026</v>
      </c>
      <c r="G12" s="44">
        <f>452+257*2*0.83</f>
        <v>878.62</v>
      </c>
      <c r="H12" s="44">
        <f t="shared" si="1"/>
        <v>202.08260000000007</v>
      </c>
      <c r="I12" s="167" t="s">
        <v>183</v>
      </c>
      <c r="J12" s="167"/>
      <c r="K12" s="27"/>
      <c r="L12" s="7"/>
      <c r="M12" s="7"/>
    </row>
    <row r="13" spans="1:13" ht="37.5">
      <c r="A13" s="29"/>
      <c r="B13" s="30" t="s">
        <v>165</v>
      </c>
      <c r="C13" s="37" t="s">
        <v>93</v>
      </c>
      <c r="D13" s="43" t="s">
        <v>151</v>
      </c>
      <c r="E13" s="45">
        <v>1</v>
      </c>
      <c r="F13" s="44">
        <f t="shared" si="0"/>
        <v>1133.7894</v>
      </c>
      <c r="G13" s="44">
        <f>452+283*2*0.83</f>
        <v>921.78</v>
      </c>
      <c r="H13" s="44">
        <f t="shared" si="1"/>
        <v>212.0093999999999</v>
      </c>
      <c r="I13" s="167" t="s">
        <v>183</v>
      </c>
      <c r="J13" s="167"/>
      <c r="K13" s="27"/>
      <c r="L13" s="7"/>
      <c r="M13" s="7"/>
    </row>
    <row r="14" spans="1:13" ht="37.5">
      <c r="A14" s="29"/>
      <c r="B14" s="30" t="s">
        <v>167</v>
      </c>
      <c r="C14" s="37" t="s">
        <v>94</v>
      </c>
      <c r="D14" s="43" t="s">
        <v>151</v>
      </c>
      <c r="E14" s="45">
        <v>6</v>
      </c>
      <c r="F14" s="44">
        <f t="shared" si="0"/>
        <v>3421.5156</v>
      </c>
      <c r="G14" s="44">
        <f>E14*(452+7*2*0.83)</f>
        <v>2781.7200000000003</v>
      </c>
      <c r="H14" s="44">
        <f t="shared" si="1"/>
        <v>639.7955999999999</v>
      </c>
      <c r="I14" s="167" t="s">
        <v>183</v>
      </c>
      <c r="J14" s="167"/>
      <c r="K14" s="27"/>
      <c r="L14" s="7"/>
      <c r="M14" s="7"/>
    </row>
    <row r="15" spans="1:13" ht="12.75">
      <c r="A15" s="29"/>
      <c r="B15" s="35" t="s">
        <v>102</v>
      </c>
      <c r="C15" s="169" t="s">
        <v>62</v>
      </c>
      <c r="D15" s="169"/>
      <c r="E15" s="169"/>
      <c r="F15" s="169"/>
      <c r="G15" s="41">
        <f>SUM(G16:G18)</f>
        <v>48250</v>
      </c>
      <c r="H15" s="42"/>
      <c r="I15" s="42"/>
      <c r="J15" s="42"/>
      <c r="K15" s="27"/>
      <c r="L15" s="7"/>
      <c r="M15" s="7"/>
    </row>
    <row r="16" spans="1:13" ht="62.25">
      <c r="A16" s="29"/>
      <c r="B16" s="30" t="s">
        <v>103</v>
      </c>
      <c r="C16" s="36" t="s">
        <v>179</v>
      </c>
      <c r="D16" s="43" t="s">
        <v>152</v>
      </c>
      <c r="E16" s="43">
        <v>4</v>
      </c>
      <c r="F16" s="44">
        <f t="shared" si="0"/>
        <v>44280</v>
      </c>
      <c r="G16" s="44">
        <f>E16*9000</f>
        <v>36000</v>
      </c>
      <c r="H16" s="44">
        <f>F16-G16</f>
        <v>8280</v>
      </c>
      <c r="I16" s="167" t="s">
        <v>183</v>
      </c>
      <c r="J16" s="167"/>
      <c r="K16" s="27"/>
      <c r="L16" s="7"/>
      <c r="M16" s="7"/>
    </row>
    <row r="17" spans="1:13" ht="62.25">
      <c r="A17" s="29"/>
      <c r="B17" s="30" t="s">
        <v>104</v>
      </c>
      <c r="C17" s="36" t="s">
        <v>156</v>
      </c>
      <c r="D17" s="43" t="s">
        <v>151</v>
      </c>
      <c r="E17" s="43">
        <v>1</v>
      </c>
      <c r="F17" s="44">
        <f t="shared" si="0"/>
        <v>2767.5</v>
      </c>
      <c r="G17" s="44">
        <v>2250</v>
      </c>
      <c r="H17" s="44">
        <f>F17-G17</f>
        <v>517.5</v>
      </c>
      <c r="I17" s="167" t="s">
        <v>183</v>
      </c>
      <c r="J17" s="167"/>
      <c r="K17" s="27"/>
      <c r="L17" s="7"/>
      <c r="M17" s="7"/>
    </row>
    <row r="18" spans="1:13" ht="24.75">
      <c r="A18" s="29"/>
      <c r="B18" s="30" t="s">
        <v>160</v>
      </c>
      <c r="C18" s="38" t="s">
        <v>159</v>
      </c>
      <c r="D18" s="43" t="s">
        <v>152</v>
      </c>
      <c r="E18" s="43">
        <v>1</v>
      </c>
      <c r="F18" s="44">
        <f t="shared" si="0"/>
        <v>12300</v>
      </c>
      <c r="G18" s="46">
        <v>10000</v>
      </c>
      <c r="H18" s="44">
        <f>F18-G18</f>
        <v>2300</v>
      </c>
      <c r="I18" s="167" t="s">
        <v>178</v>
      </c>
      <c r="J18" s="167"/>
      <c r="K18" s="27"/>
      <c r="L18" s="7"/>
      <c r="M18" s="7"/>
    </row>
    <row r="19" spans="1:13" ht="12.75">
      <c r="A19" s="29"/>
      <c r="B19" s="35" t="s">
        <v>186</v>
      </c>
      <c r="C19" s="168" t="s">
        <v>157</v>
      </c>
      <c r="D19" s="168"/>
      <c r="E19" s="168"/>
      <c r="F19" s="168"/>
      <c r="G19" s="47">
        <f>SUM(G20)</f>
        <v>38000</v>
      </c>
      <c r="H19" s="48"/>
      <c r="I19" s="50"/>
      <c r="J19" s="51"/>
      <c r="K19" s="27"/>
      <c r="L19" s="7"/>
      <c r="M19" s="7"/>
    </row>
    <row r="20" spans="1:13" ht="49.5">
      <c r="A20" s="29"/>
      <c r="B20" s="30" t="s">
        <v>187</v>
      </c>
      <c r="C20" s="36" t="s">
        <v>158</v>
      </c>
      <c r="D20" s="43" t="s">
        <v>151</v>
      </c>
      <c r="E20" s="49">
        <v>1</v>
      </c>
      <c r="F20" s="44">
        <f t="shared" si="0"/>
        <v>46740</v>
      </c>
      <c r="G20" s="46">
        <v>38000</v>
      </c>
      <c r="H20" s="44">
        <f>F20-G20</f>
        <v>8740</v>
      </c>
      <c r="I20" s="167" t="s">
        <v>178</v>
      </c>
      <c r="J20" s="167"/>
      <c r="K20" s="27"/>
      <c r="L20" s="7"/>
      <c r="M20" s="7"/>
    </row>
    <row r="21" spans="1:13" ht="12.75">
      <c r="A21" s="29"/>
      <c r="B21" s="178" t="s">
        <v>35</v>
      </c>
      <c r="C21" s="179"/>
      <c r="D21" s="31"/>
      <c r="E21" s="32"/>
      <c r="F21" s="39">
        <f>G21*1.23</f>
        <v>253748.3358</v>
      </c>
      <c r="G21" s="40">
        <v>206299.46</v>
      </c>
      <c r="H21" s="39">
        <f>F21-G21</f>
        <v>47448.87580000001</v>
      </c>
      <c r="I21" s="180"/>
      <c r="J21" s="181"/>
      <c r="K21" s="27"/>
      <c r="L21" s="7"/>
      <c r="M21" s="7"/>
    </row>
    <row r="22" spans="1:13" ht="12.75">
      <c r="A22" s="29"/>
      <c r="B22" s="170" t="s">
        <v>13</v>
      </c>
      <c r="C22" s="171"/>
      <c r="D22" s="171"/>
      <c r="E22" s="171"/>
      <c r="F22" s="171"/>
      <c r="G22" s="171"/>
      <c r="H22" s="171"/>
      <c r="I22" s="172"/>
      <c r="J22" s="173"/>
      <c r="K22" s="27"/>
      <c r="L22" s="7"/>
      <c r="M22" s="7"/>
    </row>
    <row r="23" spans="1:13" ht="3" customHeight="1">
      <c r="A23" s="29"/>
      <c r="B23" s="174"/>
      <c r="C23" s="175"/>
      <c r="D23" s="175"/>
      <c r="E23" s="175"/>
      <c r="F23" s="175"/>
      <c r="G23" s="175"/>
      <c r="H23" s="175"/>
      <c r="I23" s="176"/>
      <c r="J23" s="177"/>
      <c r="K23" s="27"/>
      <c r="L23" s="7"/>
      <c r="M23" s="7"/>
    </row>
    <row r="24" spans="1:13" ht="12.75">
      <c r="A24" s="29"/>
      <c r="B24" s="35" t="s">
        <v>20</v>
      </c>
      <c r="C24" s="169" t="s">
        <v>50</v>
      </c>
      <c r="D24" s="169"/>
      <c r="E24" s="169"/>
      <c r="F24" s="169"/>
      <c r="G24" s="41">
        <f>SUM(G25:G26)</f>
        <v>4176</v>
      </c>
      <c r="H24" s="42"/>
      <c r="I24" s="42"/>
      <c r="J24" s="42"/>
      <c r="K24" s="27"/>
      <c r="L24" s="7"/>
      <c r="M24" s="7"/>
    </row>
    <row r="25" spans="1:13" ht="24.75">
      <c r="A25" s="29"/>
      <c r="B25" s="28" t="s">
        <v>28</v>
      </c>
      <c r="C25" s="37" t="s">
        <v>51</v>
      </c>
      <c r="D25" s="43" t="s">
        <v>152</v>
      </c>
      <c r="E25" s="45">
        <v>4</v>
      </c>
      <c r="F25" s="44">
        <f aca="true" t="shared" si="2" ref="F25:F35">G25*1.23</f>
        <v>1200.48</v>
      </c>
      <c r="G25" s="44">
        <f>E25*244</f>
        <v>976</v>
      </c>
      <c r="H25" s="44">
        <f>F25-G25</f>
        <v>224.48000000000002</v>
      </c>
      <c r="I25" s="167" t="s">
        <v>183</v>
      </c>
      <c r="J25" s="167"/>
      <c r="K25" s="27"/>
      <c r="L25" s="7"/>
      <c r="M25" s="7"/>
    </row>
    <row r="26" spans="1:13" ht="12.75">
      <c r="A26" s="29"/>
      <c r="B26" s="28" t="s">
        <v>105</v>
      </c>
      <c r="C26" s="37" t="s">
        <v>52</v>
      </c>
      <c r="D26" s="43" t="s">
        <v>152</v>
      </c>
      <c r="E26" s="45">
        <v>4</v>
      </c>
      <c r="F26" s="44">
        <f t="shared" si="2"/>
        <v>3936</v>
      </c>
      <c r="G26" s="44">
        <f>E26*800</f>
        <v>3200</v>
      </c>
      <c r="H26" s="44">
        <f>F26-G26</f>
        <v>736</v>
      </c>
      <c r="I26" s="167" t="s">
        <v>183</v>
      </c>
      <c r="J26" s="167"/>
      <c r="K26" s="27"/>
      <c r="L26" s="7"/>
      <c r="M26" s="7"/>
    </row>
    <row r="27" spans="1:13" ht="12.75">
      <c r="A27" s="29"/>
      <c r="B27" s="35" t="s">
        <v>21</v>
      </c>
      <c r="C27" s="169" t="s">
        <v>53</v>
      </c>
      <c r="D27" s="169"/>
      <c r="E27" s="169"/>
      <c r="F27" s="169"/>
      <c r="G27" s="41">
        <f>SUM(G28:G35)</f>
        <v>9102</v>
      </c>
      <c r="H27" s="42"/>
      <c r="I27" s="42"/>
      <c r="J27" s="42"/>
      <c r="K27" s="27"/>
      <c r="L27" s="7"/>
      <c r="M27" s="7"/>
    </row>
    <row r="28" spans="1:13" ht="24.75">
      <c r="A28" s="29"/>
      <c r="B28" s="30" t="s">
        <v>29</v>
      </c>
      <c r="C28" s="37" t="s">
        <v>63</v>
      </c>
      <c r="D28" s="43" t="s">
        <v>152</v>
      </c>
      <c r="E28" s="45">
        <v>4</v>
      </c>
      <c r="F28" s="44">
        <f t="shared" si="2"/>
        <v>2460</v>
      </c>
      <c r="G28" s="44">
        <f>E28*500</f>
        <v>2000</v>
      </c>
      <c r="H28" s="44">
        <f aca="true" t="shared" si="3" ref="H28:H35">F28-G28</f>
        <v>460</v>
      </c>
      <c r="I28" s="167" t="s">
        <v>183</v>
      </c>
      <c r="J28" s="167"/>
      <c r="K28" s="27"/>
      <c r="L28" s="7"/>
      <c r="M28" s="7"/>
    </row>
    <row r="29" spans="1:13" ht="24.75">
      <c r="A29" s="29"/>
      <c r="B29" s="30" t="s">
        <v>106</v>
      </c>
      <c r="C29" s="37" t="s">
        <v>54</v>
      </c>
      <c r="D29" s="43" t="s">
        <v>152</v>
      </c>
      <c r="E29" s="45">
        <v>1</v>
      </c>
      <c r="F29" s="44">
        <f t="shared" si="2"/>
        <v>1003.68</v>
      </c>
      <c r="G29" s="44">
        <v>816</v>
      </c>
      <c r="H29" s="44">
        <f t="shared" si="3"/>
        <v>187.67999999999995</v>
      </c>
      <c r="I29" s="167" t="s">
        <v>183</v>
      </c>
      <c r="J29" s="167"/>
      <c r="K29" s="27"/>
      <c r="L29" s="7"/>
      <c r="M29" s="7"/>
    </row>
    <row r="30" spans="1:13" ht="24.75">
      <c r="A30" s="29"/>
      <c r="B30" s="30" t="s">
        <v>107</v>
      </c>
      <c r="C30" s="37" t="s">
        <v>54</v>
      </c>
      <c r="D30" s="43" t="s">
        <v>152</v>
      </c>
      <c r="E30" s="45">
        <v>1</v>
      </c>
      <c r="F30" s="44">
        <f t="shared" si="2"/>
        <v>1003.68</v>
      </c>
      <c r="G30" s="44">
        <v>816</v>
      </c>
      <c r="H30" s="44">
        <f t="shared" si="3"/>
        <v>187.67999999999995</v>
      </c>
      <c r="I30" s="167" t="s">
        <v>183</v>
      </c>
      <c r="J30" s="167"/>
      <c r="K30" s="27"/>
      <c r="L30" s="7"/>
      <c r="M30" s="7"/>
    </row>
    <row r="31" spans="1:13" ht="24.75">
      <c r="A31" s="29"/>
      <c r="B31" s="30" t="s">
        <v>108</v>
      </c>
      <c r="C31" s="37" t="s">
        <v>55</v>
      </c>
      <c r="D31" s="43" t="s">
        <v>152</v>
      </c>
      <c r="E31" s="45">
        <v>1</v>
      </c>
      <c r="F31" s="44">
        <f t="shared" si="2"/>
        <v>2693.7</v>
      </c>
      <c r="G31" s="44">
        <v>2190</v>
      </c>
      <c r="H31" s="44">
        <f t="shared" si="3"/>
        <v>503.6999999999998</v>
      </c>
      <c r="I31" s="167" t="s">
        <v>183</v>
      </c>
      <c r="J31" s="167"/>
      <c r="K31" s="27"/>
      <c r="L31" s="7"/>
      <c r="M31" s="7"/>
    </row>
    <row r="32" spans="1:13" ht="24.75">
      <c r="A32" s="29"/>
      <c r="B32" s="30" t="s">
        <v>109</v>
      </c>
      <c r="C32" s="37" t="s">
        <v>55</v>
      </c>
      <c r="D32" s="43" t="s">
        <v>152</v>
      </c>
      <c r="E32" s="45">
        <v>1</v>
      </c>
      <c r="F32" s="44">
        <f t="shared" si="2"/>
        <v>2693.7</v>
      </c>
      <c r="G32" s="44">
        <v>2190</v>
      </c>
      <c r="H32" s="44">
        <f t="shared" si="3"/>
        <v>503.6999999999998</v>
      </c>
      <c r="I32" s="167" t="s">
        <v>183</v>
      </c>
      <c r="J32" s="167"/>
      <c r="K32" s="27"/>
      <c r="L32" s="7"/>
      <c r="M32" s="7"/>
    </row>
    <row r="33" spans="1:13" ht="24.75">
      <c r="A33" s="29"/>
      <c r="B33" s="30" t="s">
        <v>110</v>
      </c>
      <c r="C33" s="37" t="s">
        <v>64</v>
      </c>
      <c r="D33" s="43" t="s">
        <v>152</v>
      </c>
      <c r="E33" s="45">
        <v>1</v>
      </c>
      <c r="F33" s="44">
        <f t="shared" si="2"/>
        <v>393.6</v>
      </c>
      <c r="G33" s="44">
        <v>320</v>
      </c>
      <c r="H33" s="44">
        <f t="shared" si="3"/>
        <v>73.60000000000002</v>
      </c>
      <c r="I33" s="167" t="s">
        <v>183</v>
      </c>
      <c r="J33" s="167"/>
      <c r="K33" s="27"/>
      <c r="L33" s="7"/>
      <c r="M33" s="7"/>
    </row>
    <row r="34" spans="1:13" ht="24.75">
      <c r="A34" s="29"/>
      <c r="B34" s="30" t="s">
        <v>111</v>
      </c>
      <c r="C34" s="37" t="s">
        <v>64</v>
      </c>
      <c r="D34" s="43" t="s">
        <v>152</v>
      </c>
      <c r="E34" s="45">
        <v>1</v>
      </c>
      <c r="F34" s="44">
        <f t="shared" si="2"/>
        <v>393.6</v>
      </c>
      <c r="G34" s="44">
        <v>320</v>
      </c>
      <c r="H34" s="44">
        <f t="shared" si="3"/>
        <v>73.60000000000002</v>
      </c>
      <c r="I34" s="167" t="s">
        <v>183</v>
      </c>
      <c r="J34" s="167"/>
      <c r="K34" s="27"/>
      <c r="L34" s="7"/>
      <c r="M34" s="7"/>
    </row>
    <row r="35" spans="1:13" ht="24.75">
      <c r="A35" s="29"/>
      <c r="B35" s="30" t="s">
        <v>122</v>
      </c>
      <c r="C35" s="37" t="s">
        <v>65</v>
      </c>
      <c r="D35" s="43" t="s">
        <v>152</v>
      </c>
      <c r="E35" s="45">
        <v>1</v>
      </c>
      <c r="F35" s="44">
        <f t="shared" si="2"/>
        <v>553.5</v>
      </c>
      <c r="G35" s="44">
        <v>450</v>
      </c>
      <c r="H35" s="44">
        <f t="shared" si="3"/>
        <v>103.5</v>
      </c>
      <c r="I35" s="167" t="s">
        <v>183</v>
      </c>
      <c r="J35" s="167"/>
      <c r="K35" s="27"/>
      <c r="L35" s="7"/>
      <c r="M35" s="7"/>
    </row>
    <row r="36" spans="1:13" ht="12.75">
      <c r="A36" s="29"/>
      <c r="B36" s="35" t="s">
        <v>115</v>
      </c>
      <c r="C36" s="169" t="s">
        <v>56</v>
      </c>
      <c r="D36" s="169"/>
      <c r="E36" s="169"/>
      <c r="F36" s="169"/>
      <c r="G36" s="41">
        <f>SUM(G37:G40)</f>
        <v>17294</v>
      </c>
      <c r="H36" s="42"/>
      <c r="I36" s="42"/>
      <c r="J36" s="42"/>
      <c r="K36" s="27"/>
      <c r="L36" s="7"/>
      <c r="M36" s="7"/>
    </row>
    <row r="37" spans="1:13" ht="87">
      <c r="A37" s="29"/>
      <c r="B37" s="30" t="s">
        <v>116</v>
      </c>
      <c r="C37" s="36" t="s">
        <v>173</v>
      </c>
      <c r="D37" s="43" t="s">
        <v>155</v>
      </c>
      <c r="E37" s="43">
        <v>20</v>
      </c>
      <c r="F37" s="44">
        <f>G37*1.23</f>
        <v>12336.9</v>
      </c>
      <c r="G37" s="44">
        <f>7500+1860+340+330</f>
        <v>10030</v>
      </c>
      <c r="H37" s="44">
        <f>F37-G37</f>
        <v>2306.8999999999996</v>
      </c>
      <c r="I37" s="167" t="s">
        <v>183</v>
      </c>
      <c r="J37" s="167"/>
      <c r="K37" s="27"/>
      <c r="L37" s="7"/>
      <c r="M37" s="7"/>
    </row>
    <row r="38" spans="1:13" ht="24.75">
      <c r="A38" s="29"/>
      <c r="B38" s="30" t="s">
        <v>117</v>
      </c>
      <c r="C38" s="36" t="s">
        <v>170</v>
      </c>
      <c r="D38" s="43" t="s">
        <v>154</v>
      </c>
      <c r="E38" s="43">
        <v>5</v>
      </c>
      <c r="F38" s="44">
        <f>G38*1.23</f>
        <v>7011</v>
      </c>
      <c r="G38" s="44">
        <f>E38*3*380</f>
        <v>5700</v>
      </c>
      <c r="H38" s="44">
        <f>F38-G38</f>
        <v>1311</v>
      </c>
      <c r="I38" s="182" t="s">
        <v>185</v>
      </c>
      <c r="J38" s="183"/>
      <c r="K38" s="27"/>
      <c r="L38" s="7"/>
      <c r="M38" s="7"/>
    </row>
    <row r="39" spans="1:13" ht="37.5">
      <c r="A39" s="29"/>
      <c r="B39" s="30" t="s">
        <v>118</v>
      </c>
      <c r="C39" s="36" t="s">
        <v>171</v>
      </c>
      <c r="D39" s="43" t="s">
        <v>154</v>
      </c>
      <c r="E39" s="43">
        <v>5</v>
      </c>
      <c r="F39" s="44">
        <f>G39*1.23</f>
        <v>1107</v>
      </c>
      <c r="G39" s="44">
        <f>E39*3*60</f>
        <v>900</v>
      </c>
      <c r="H39" s="44">
        <f>F39-G39</f>
        <v>207</v>
      </c>
      <c r="I39" s="182" t="s">
        <v>185</v>
      </c>
      <c r="J39" s="183"/>
      <c r="K39" s="27"/>
      <c r="L39" s="7"/>
      <c r="M39" s="7"/>
    </row>
    <row r="40" spans="1:13" ht="37.5">
      <c r="A40" s="29"/>
      <c r="B40" s="30" t="s">
        <v>119</v>
      </c>
      <c r="C40" s="36" t="s">
        <v>172</v>
      </c>
      <c r="D40" s="43" t="s">
        <v>153</v>
      </c>
      <c r="E40" s="43">
        <v>800</v>
      </c>
      <c r="F40" s="44">
        <f>G40*1.23</f>
        <v>816.72</v>
      </c>
      <c r="G40" s="44">
        <f>E40*0.83</f>
        <v>664</v>
      </c>
      <c r="H40" s="44">
        <f>F40-G40</f>
        <v>152.72000000000003</v>
      </c>
      <c r="I40" s="167" t="s">
        <v>184</v>
      </c>
      <c r="J40" s="167"/>
      <c r="K40" s="27"/>
      <c r="L40" s="7"/>
      <c r="M40" s="7"/>
    </row>
  </sheetData>
  <sheetProtection formatRows="0" insertRows="0" selectLockedCells="1"/>
  <mergeCells count="40">
    <mergeCell ref="I40:J40"/>
    <mergeCell ref="I34:J34"/>
    <mergeCell ref="I30:J30"/>
    <mergeCell ref="I31:J31"/>
    <mergeCell ref="I32:J32"/>
    <mergeCell ref="I33:J33"/>
    <mergeCell ref="I37:J37"/>
    <mergeCell ref="I38:J38"/>
    <mergeCell ref="I35:J35"/>
    <mergeCell ref="C24:F24"/>
    <mergeCell ref="C27:F27"/>
    <mergeCell ref="I28:J28"/>
    <mergeCell ref="I39:J39"/>
    <mergeCell ref="C36:F36"/>
    <mergeCell ref="I25:J25"/>
    <mergeCell ref="I26:J26"/>
    <mergeCell ref="I29:J29"/>
    <mergeCell ref="B22:J23"/>
    <mergeCell ref="I12:J12"/>
    <mergeCell ref="I13:J13"/>
    <mergeCell ref="I14:J14"/>
    <mergeCell ref="C15:F15"/>
    <mergeCell ref="I16:J16"/>
    <mergeCell ref="I20:J20"/>
    <mergeCell ref="B21:C21"/>
    <mergeCell ref="I21:J21"/>
    <mergeCell ref="I5:J5"/>
    <mergeCell ref="I6:J6"/>
    <mergeCell ref="I7:J7"/>
    <mergeCell ref="I8:J8"/>
    <mergeCell ref="I1:J1"/>
    <mergeCell ref="C2:F2"/>
    <mergeCell ref="I3:J3"/>
    <mergeCell ref="C4:F4"/>
    <mergeCell ref="I9:J9"/>
    <mergeCell ref="I17:J17"/>
    <mergeCell ref="I18:J18"/>
    <mergeCell ref="C19:F19"/>
    <mergeCell ref="I11:J11"/>
    <mergeCell ref="I10:J10"/>
  </mergeCells>
  <printOptions/>
  <pageMargins left="0.1968503937007874" right="0.4724409448818898" top="0.1968503937007874" bottom="0.1968503937007874" header="0" footer="0"/>
  <pageSetup fitToHeight="8" fitToWidth="7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2018-01-24T23:39:34Z</cp:lastPrinted>
  <dcterms:created xsi:type="dcterms:W3CDTF">2006-09-16T00:00:00Z</dcterms:created>
  <dcterms:modified xsi:type="dcterms:W3CDTF">2018-02-13T13:29:51Z</dcterms:modified>
  <cp:category/>
  <cp:version/>
  <cp:contentType/>
  <cp:contentStatus/>
</cp:coreProperties>
</file>